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kornienko\Desktop\ОС ГИС РО\МНТРГ ДОО\2021-2022 уч год\Апрель 2022\"/>
    </mc:Choice>
  </mc:AlternateContent>
  <bookViews>
    <workbookView xWindow="0" yWindow="0" windowWidth="25335" windowHeight="11760" tabRatio="784" firstSheet="17" activeTab="22"/>
  </bookViews>
  <sheets>
    <sheet name="Месяц МНТРГ_апрель" sheetId="104" state="hidden" r:id="rId1"/>
    <sheet name="Кол-во групп ЕУ_апрель" sheetId="102" r:id="rId2"/>
    <sheet name="А-Сах" sheetId="20" r:id="rId3"/>
    <sheet name="Анива" sheetId="39" r:id="rId4"/>
    <sheet name="Долинск" sheetId="40" r:id="rId5"/>
    <sheet name="Корсаков" sheetId="64" r:id="rId6"/>
    <sheet name="Курильск" sheetId="42" r:id="rId7"/>
    <sheet name="Макаров" sheetId="65" r:id="rId8"/>
    <sheet name="Невельск" sheetId="66" r:id="rId9"/>
    <sheet name="Ноглики" sheetId="90" r:id="rId10"/>
    <sheet name="Оха" sheetId="91" r:id="rId11"/>
    <sheet name="Поронайск" sheetId="93" r:id="rId12"/>
    <sheet name="С-Курильск" sheetId="94" r:id="rId13"/>
    <sheet name="Смирных" sheetId="95" r:id="rId14"/>
    <sheet name="Томари" sheetId="96" r:id="rId15"/>
    <sheet name="Тымовск" sheetId="97" r:id="rId16"/>
    <sheet name="Углегорск" sheetId="98" r:id="rId17"/>
    <sheet name="Холмск" sheetId="92" r:id="rId18"/>
    <sheet name="Ю-Курильск" sheetId="99" r:id="rId19"/>
    <sheet name="Ю-Сахалинск" sheetId="100" r:id="rId20"/>
    <sheet name="Кол-во воспитанников" sheetId="59" r:id="rId21"/>
    <sheet name="Свод_МО" sheetId="60" r:id="rId22"/>
    <sheet name="СВОД_ДОО" sheetId="62" r:id="rId23"/>
  </sheets>
  <definedNames>
    <definedName name="_xlnm._FilterDatabase" localSheetId="3" hidden="1">Анива!$A$1:$Y$15</definedName>
    <definedName name="_xlnm._FilterDatabase" localSheetId="2" hidden="1">'А-Сах'!$A$2:$Y$2</definedName>
    <definedName name="_xlnm._FilterDatabase" localSheetId="4" hidden="1">Долинск!$A$1:$Y$14</definedName>
    <definedName name="_xlnm._FilterDatabase" localSheetId="5" hidden="1">Корсаков!$A$1:$Y$18</definedName>
    <definedName name="_xlnm._FilterDatabase" localSheetId="6" hidden="1">Курильск!$A$1:$Y$7</definedName>
    <definedName name="_xlnm._FilterDatabase" localSheetId="7" hidden="1">Макаров!$A$1:$Y$7</definedName>
    <definedName name="_xlnm._FilterDatabase" localSheetId="8" hidden="1">Невельск!$A$1:$Y$12</definedName>
    <definedName name="_xlnm._FilterDatabase" localSheetId="9" hidden="1">Ноглики!$A$1:$Y$11</definedName>
    <definedName name="_xlnm._FilterDatabase" localSheetId="10" hidden="1">Оха!$A$1:$Y$12</definedName>
    <definedName name="_xlnm._FilterDatabase" localSheetId="11" hidden="1">Поронайск!$A$1:$Y$14</definedName>
    <definedName name="_xlnm._FilterDatabase" localSheetId="22" hidden="1">СВОД_ДОО!$A$1:$Y$208</definedName>
    <definedName name="_xlnm._FilterDatabase" localSheetId="13" hidden="1">Смирных!$A$1:$Y$11</definedName>
    <definedName name="_xlnm._FilterDatabase" localSheetId="14" hidden="1">Томари!$A$1:$Y$9</definedName>
    <definedName name="_xlnm._FilterDatabase" localSheetId="15" hidden="1">Тымовск!$A$1:$Y$16</definedName>
    <definedName name="_xlnm._FilterDatabase" localSheetId="16" hidden="1">Углегорск!$A$1:$Y$16</definedName>
    <definedName name="_xlnm._FilterDatabase" localSheetId="17" hidden="1">Холмск!$A$1:$Y$19</definedName>
    <definedName name="_xlnm._FilterDatabase" localSheetId="18" hidden="1">'Ю-Курильск'!$A$1:$Y$11</definedName>
    <definedName name="_xlnm._FilterDatabase" localSheetId="19" hidden="1">'Ю-Сахалинск'!$A$1:$Y$56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20" l="1"/>
  <c r="H8" i="20"/>
  <c r="G8" i="20"/>
  <c r="N198" i="62"/>
  <c r="N199" i="62"/>
  <c r="N200" i="62"/>
  <c r="N201" i="62"/>
  <c r="N202" i="62"/>
  <c r="N203" i="62"/>
  <c r="N204" i="62"/>
  <c r="N205" i="62"/>
  <c r="N206" i="62"/>
  <c r="N207" i="62"/>
  <c r="N208" i="62"/>
  <c r="N188" i="62"/>
  <c r="U208" i="62"/>
  <c r="Q208" i="62"/>
  <c r="R208" i="62" s="1"/>
  <c r="L208" i="62"/>
  <c r="J208" i="62"/>
  <c r="F208" i="62"/>
  <c r="U206" i="62"/>
  <c r="Q206" i="62"/>
  <c r="R206" i="62" s="1"/>
  <c r="L206" i="62"/>
  <c r="J206" i="62"/>
  <c r="F206" i="62"/>
  <c r="U204" i="62"/>
  <c r="Q204" i="62"/>
  <c r="R204" i="62" s="1"/>
  <c r="L204" i="62"/>
  <c r="J204" i="62"/>
  <c r="F204" i="62"/>
  <c r="U203" i="62"/>
  <c r="Q203" i="62"/>
  <c r="R203" i="62" s="1"/>
  <c r="L203" i="62"/>
  <c r="J203" i="62"/>
  <c r="F203" i="62"/>
  <c r="U200" i="62"/>
  <c r="Q200" i="62"/>
  <c r="R200" i="62" s="1"/>
  <c r="L200" i="62"/>
  <c r="J200" i="62"/>
  <c r="F200" i="62"/>
  <c r="U199" i="62"/>
  <c r="Q199" i="62"/>
  <c r="R199" i="62" s="1"/>
  <c r="L199" i="62"/>
  <c r="J199" i="62"/>
  <c r="F199" i="62"/>
  <c r="U197" i="62"/>
  <c r="Q197" i="62"/>
  <c r="R197" i="62" s="1"/>
  <c r="N197" i="62"/>
  <c r="L197" i="62"/>
  <c r="J197" i="62"/>
  <c r="F197" i="62"/>
  <c r="U196" i="62"/>
  <c r="Q196" i="62"/>
  <c r="R196" i="62" s="1"/>
  <c r="N196" i="62"/>
  <c r="L196" i="62"/>
  <c r="J196" i="62"/>
  <c r="F196" i="62"/>
  <c r="U195" i="62"/>
  <c r="Q195" i="62"/>
  <c r="R195" i="62" s="1"/>
  <c r="N195" i="62"/>
  <c r="L195" i="62"/>
  <c r="J195" i="62"/>
  <c r="F195" i="62"/>
  <c r="U194" i="62"/>
  <c r="Q194" i="62"/>
  <c r="R194" i="62" s="1"/>
  <c r="N194" i="62"/>
  <c r="L194" i="62"/>
  <c r="J194" i="62"/>
  <c r="F194" i="62"/>
  <c r="U193" i="62"/>
  <c r="Q193" i="62"/>
  <c r="R193" i="62" s="1"/>
  <c r="N193" i="62"/>
  <c r="L193" i="62"/>
  <c r="J193" i="62"/>
  <c r="F193" i="62"/>
  <c r="U192" i="62"/>
  <c r="Q192" i="62"/>
  <c r="R192" i="62" s="1"/>
  <c r="N192" i="62"/>
  <c r="L192" i="62"/>
  <c r="J192" i="62"/>
  <c r="F192" i="62"/>
  <c r="U191" i="62"/>
  <c r="Q191" i="62"/>
  <c r="R191" i="62" s="1"/>
  <c r="N191" i="62"/>
  <c r="L191" i="62"/>
  <c r="J191" i="62"/>
  <c r="F191" i="62"/>
  <c r="U188" i="62"/>
  <c r="Q188" i="62"/>
  <c r="R188" i="62" s="1"/>
  <c r="L188" i="62"/>
  <c r="J188" i="62"/>
  <c r="F188" i="62"/>
  <c r="U186" i="62"/>
  <c r="Q186" i="62"/>
  <c r="R186" i="62" s="1"/>
  <c r="N186" i="62"/>
  <c r="L186" i="62"/>
  <c r="J186" i="62"/>
  <c r="F186" i="62"/>
  <c r="U185" i="62"/>
  <c r="Q185" i="62"/>
  <c r="R185" i="62" s="1"/>
  <c r="N185" i="62"/>
  <c r="L185" i="62"/>
  <c r="J185" i="62"/>
  <c r="F185" i="62"/>
  <c r="U184" i="62"/>
  <c r="Q184" i="62"/>
  <c r="R184" i="62" s="1"/>
  <c r="N184" i="62"/>
  <c r="L184" i="62"/>
  <c r="J184" i="62"/>
  <c r="F184" i="62"/>
  <c r="U183" i="62"/>
  <c r="Q183" i="62"/>
  <c r="R183" i="62" s="1"/>
  <c r="N183" i="62"/>
  <c r="L183" i="62"/>
  <c r="J183" i="62"/>
  <c r="F183" i="62"/>
  <c r="U182" i="62"/>
  <c r="Q182" i="62"/>
  <c r="R182" i="62" s="1"/>
  <c r="N182" i="62"/>
  <c r="L182" i="62"/>
  <c r="J182" i="62"/>
  <c r="F182" i="62"/>
  <c r="U175" i="62"/>
  <c r="Q175" i="62"/>
  <c r="R175" i="62" s="1"/>
  <c r="N175" i="62"/>
  <c r="L175" i="62"/>
  <c r="J175" i="62"/>
  <c r="F175" i="62"/>
  <c r="U164" i="62"/>
  <c r="Q164" i="62"/>
  <c r="R164" i="62" s="1"/>
  <c r="N164" i="62"/>
  <c r="L164" i="62"/>
  <c r="J164" i="62"/>
  <c r="F164" i="62"/>
  <c r="U163" i="62"/>
  <c r="Q163" i="62"/>
  <c r="R163" i="62" s="1"/>
  <c r="N163" i="62"/>
  <c r="L163" i="62"/>
  <c r="J163" i="62"/>
  <c r="F163" i="62"/>
  <c r="U162" i="62"/>
  <c r="Q162" i="62"/>
  <c r="R162" i="62" s="1"/>
  <c r="N162" i="62"/>
  <c r="L162" i="62"/>
  <c r="J162" i="62"/>
  <c r="F162" i="62"/>
  <c r="U161" i="62"/>
  <c r="Q161" i="62"/>
  <c r="R161" i="62" s="1"/>
  <c r="N161" i="62"/>
  <c r="L161" i="62"/>
  <c r="J161" i="62"/>
  <c r="F161" i="62"/>
  <c r="U160" i="62"/>
  <c r="Q160" i="62"/>
  <c r="R160" i="62" s="1"/>
  <c r="N160" i="62"/>
  <c r="L160" i="62"/>
  <c r="J160" i="62"/>
  <c r="F160" i="62"/>
  <c r="U159" i="62"/>
  <c r="Q159" i="62"/>
  <c r="R159" i="62" s="1"/>
  <c r="N159" i="62"/>
  <c r="L159" i="62"/>
  <c r="J159" i="62"/>
  <c r="F159" i="62"/>
  <c r="U158" i="62"/>
  <c r="Q158" i="62"/>
  <c r="R158" i="62" s="1"/>
  <c r="N158" i="62"/>
  <c r="L158" i="62"/>
  <c r="J158" i="62"/>
  <c r="F158" i="62"/>
  <c r="U157" i="62"/>
  <c r="Q157" i="62"/>
  <c r="R157" i="62" s="1"/>
  <c r="N157" i="62"/>
  <c r="L157" i="62"/>
  <c r="J157" i="62"/>
  <c r="F157" i="62"/>
  <c r="U135" i="62"/>
  <c r="Q135" i="62"/>
  <c r="R135" i="62" s="1"/>
  <c r="N135" i="62"/>
  <c r="L135" i="62"/>
  <c r="J135" i="62"/>
  <c r="F135" i="62"/>
  <c r="U134" i="62"/>
  <c r="Q134" i="62"/>
  <c r="R134" i="62" s="1"/>
  <c r="N134" i="62"/>
  <c r="L134" i="62"/>
  <c r="J134" i="62"/>
  <c r="F134" i="62"/>
  <c r="U133" i="62"/>
  <c r="Q133" i="62"/>
  <c r="R133" i="62" s="1"/>
  <c r="N133" i="62"/>
  <c r="L133" i="62"/>
  <c r="J133" i="62"/>
  <c r="F133" i="62"/>
  <c r="U132" i="62"/>
  <c r="Q132" i="62"/>
  <c r="R132" i="62" s="1"/>
  <c r="N132" i="62"/>
  <c r="L132" i="62"/>
  <c r="J132" i="62"/>
  <c r="F132" i="62"/>
  <c r="U131" i="62"/>
  <c r="Q131" i="62"/>
  <c r="R131" i="62" s="1"/>
  <c r="N131" i="62"/>
  <c r="L131" i="62"/>
  <c r="J131" i="62"/>
  <c r="F131" i="62"/>
  <c r="U130" i="62"/>
  <c r="Q130" i="62"/>
  <c r="R130" i="62" s="1"/>
  <c r="N130" i="62"/>
  <c r="L130" i="62"/>
  <c r="J130" i="62"/>
  <c r="F130" i="62"/>
  <c r="U129" i="62"/>
  <c r="Q129" i="62"/>
  <c r="R129" i="62" s="1"/>
  <c r="N129" i="62"/>
  <c r="L129" i="62"/>
  <c r="J129" i="62"/>
  <c r="F129" i="62"/>
  <c r="U128" i="62"/>
  <c r="Q128" i="62"/>
  <c r="R128" i="62" s="1"/>
  <c r="N128" i="62"/>
  <c r="L128" i="62"/>
  <c r="J128" i="62"/>
  <c r="F128" i="62"/>
  <c r="U90" i="62"/>
  <c r="Q90" i="62"/>
  <c r="R90" i="62" s="1"/>
  <c r="N90" i="62"/>
  <c r="L90" i="62"/>
  <c r="J90" i="62"/>
  <c r="F90" i="62"/>
  <c r="U89" i="62"/>
  <c r="Q89" i="62"/>
  <c r="R89" i="62" s="1"/>
  <c r="N89" i="62"/>
  <c r="L89" i="62"/>
  <c r="J89" i="62"/>
  <c r="F89" i="62"/>
  <c r="U88" i="62"/>
  <c r="Q88" i="62"/>
  <c r="R88" i="62" s="1"/>
  <c r="N88" i="62"/>
  <c r="L88" i="62"/>
  <c r="J88" i="62"/>
  <c r="F88" i="62"/>
  <c r="U87" i="62"/>
  <c r="Q87" i="62"/>
  <c r="R87" i="62" s="1"/>
  <c r="N87" i="62"/>
  <c r="L87" i="62"/>
  <c r="J87" i="62"/>
  <c r="F87" i="62"/>
  <c r="U86" i="62"/>
  <c r="Q86" i="62"/>
  <c r="R86" i="62" s="1"/>
  <c r="N86" i="62"/>
  <c r="L86" i="62"/>
  <c r="J86" i="62"/>
  <c r="F86" i="62"/>
  <c r="U85" i="62"/>
  <c r="Q85" i="62"/>
  <c r="R85" i="62" s="1"/>
  <c r="N85" i="62"/>
  <c r="L85" i="62"/>
  <c r="J85" i="62"/>
  <c r="F85" i="62"/>
  <c r="U84" i="62"/>
  <c r="Q84" i="62"/>
  <c r="R84" i="62" s="1"/>
  <c r="N84" i="62"/>
  <c r="L84" i="62"/>
  <c r="J84" i="62"/>
  <c r="F84" i="62"/>
  <c r="U83" i="62"/>
  <c r="Q83" i="62"/>
  <c r="R83" i="62" s="1"/>
  <c r="N83" i="62"/>
  <c r="L83" i="62"/>
  <c r="J83" i="62"/>
  <c r="F83" i="62"/>
  <c r="U82" i="62"/>
  <c r="Q82" i="62"/>
  <c r="R82" i="62" s="1"/>
  <c r="N82" i="62"/>
  <c r="L82" i="62"/>
  <c r="J82" i="62"/>
  <c r="F82" i="62"/>
  <c r="U81" i="62"/>
  <c r="Q81" i="62"/>
  <c r="R81" i="62" s="1"/>
  <c r="N81" i="62"/>
  <c r="L81" i="62"/>
  <c r="J81" i="62"/>
  <c r="F81" i="62"/>
  <c r="U80" i="62"/>
  <c r="Q80" i="62"/>
  <c r="R80" i="62" s="1"/>
  <c r="N80" i="62"/>
  <c r="L80" i="62"/>
  <c r="J80" i="62"/>
  <c r="F80" i="62"/>
  <c r="U79" i="62"/>
  <c r="Q79" i="62"/>
  <c r="R79" i="62" s="1"/>
  <c r="N79" i="62"/>
  <c r="L79" i="62"/>
  <c r="J79" i="62"/>
  <c r="F79" i="62"/>
  <c r="U78" i="62"/>
  <c r="Q78" i="62"/>
  <c r="R78" i="62" s="1"/>
  <c r="N78" i="62"/>
  <c r="L78" i="62"/>
  <c r="J78" i="62"/>
  <c r="F78" i="62"/>
  <c r="U77" i="62"/>
  <c r="Q77" i="62"/>
  <c r="R77" i="62" s="1"/>
  <c r="N77" i="62"/>
  <c r="L77" i="62"/>
  <c r="J77" i="62"/>
  <c r="F77" i="62"/>
  <c r="U76" i="62"/>
  <c r="Q76" i="62"/>
  <c r="R76" i="62" s="1"/>
  <c r="N76" i="62"/>
  <c r="L76" i="62"/>
  <c r="J76" i="62"/>
  <c r="F76" i="62"/>
  <c r="U75" i="62"/>
  <c r="Q75" i="62"/>
  <c r="R75" i="62" s="1"/>
  <c r="N75" i="62"/>
  <c r="L75" i="62"/>
  <c r="J75" i="62"/>
  <c r="F75" i="62"/>
  <c r="U74" i="62"/>
  <c r="Q74" i="62"/>
  <c r="R74" i="62" s="1"/>
  <c r="N74" i="62"/>
  <c r="L74" i="62"/>
  <c r="J74" i="62"/>
  <c r="F74" i="62"/>
  <c r="U181" i="62"/>
  <c r="Q181" i="62"/>
  <c r="R181" i="62" s="1"/>
  <c r="N181" i="62"/>
  <c r="L181" i="62"/>
  <c r="J181" i="62"/>
  <c r="F181" i="62"/>
  <c r="U174" i="62"/>
  <c r="Q174" i="62"/>
  <c r="R174" i="62" s="1"/>
  <c r="N174" i="62"/>
  <c r="L174" i="62"/>
  <c r="J174" i="62"/>
  <c r="F174" i="62"/>
  <c r="U156" i="62"/>
  <c r="Q156" i="62"/>
  <c r="R156" i="62" s="1"/>
  <c r="N156" i="62"/>
  <c r="L156" i="62"/>
  <c r="J156" i="62"/>
  <c r="F156" i="62"/>
  <c r="U73" i="62"/>
  <c r="Q73" i="62"/>
  <c r="R73" i="62" s="1"/>
  <c r="N73" i="62"/>
  <c r="L73" i="62"/>
  <c r="J73" i="62"/>
  <c r="F73" i="62"/>
  <c r="U72" i="62"/>
  <c r="Q72" i="62"/>
  <c r="R72" i="62" s="1"/>
  <c r="N72" i="62"/>
  <c r="L72" i="62"/>
  <c r="J72" i="62"/>
  <c r="F72" i="62"/>
  <c r="U71" i="62"/>
  <c r="Q71" i="62"/>
  <c r="R71" i="62" s="1"/>
  <c r="N71" i="62"/>
  <c r="L71" i="62"/>
  <c r="J71" i="62"/>
  <c r="F71" i="62"/>
  <c r="U70" i="62"/>
  <c r="Q70" i="62"/>
  <c r="R70" i="62" s="1"/>
  <c r="N70" i="62"/>
  <c r="L70" i="62"/>
  <c r="J70" i="62"/>
  <c r="F70" i="62"/>
  <c r="U69" i="62"/>
  <c r="Q69" i="62"/>
  <c r="R69" i="62" s="1"/>
  <c r="N69" i="62"/>
  <c r="L69" i="62"/>
  <c r="J69" i="62"/>
  <c r="F69" i="62"/>
  <c r="U155" i="62"/>
  <c r="Q155" i="62"/>
  <c r="R155" i="62" s="1"/>
  <c r="N155" i="62"/>
  <c r="L155" i="62"/>
  <c r="J155" i="62"/>
  <c r="F155" i="62"/>
  <c r="U154" i="62"/>
  <c r="Q154" i="62"/>
  <c r="R154" i="62" s="1"/>
  <c r="N154" i="62"/>
  <c r="L154" i="62"/>
  <c r="J154" i="62"/>
  <c r="F154" i="62"/>
  <c r="U153" i="62"/>
  <c r="Q153" i="62"/>
  <c r="R153" i="62" s="1"/>
  <c r="N153" i="62"/>
  <c r="L153" i="62"/>
  <c r="J153" i="62"/>
  <c r="F153" i="62"/>
  <c r="U152" i="62"/>
  <c r="Q152" i="62"/>
  <c r="R152" i="62" s="1"/>
  <c r="N152" i="62"/>
  <c r="L152" i="62"/>
  <c r="J152" i="62"/>
  <c r="F152" i="62"/>
  <c r="U151" i="62"/>
  <c r="Q151" i="62"/>
  <c r="R151" i="62" s="1"/>
  <c r="N151" i="62"/>
  <c r="L151" i="62"/>
  <c r="J151" i="62"/>
  <c r="F151" i="62"/>
  <c r="U127" i="62"/>
  <c r="Q127" i="62"/>
  <c r="R127" i="62" s="1"/>
  <c r="N127" i="62"/>
  <c r="L127" i="62"/>
  <c r="J127" i="62"/>
  <c r="F127" i="62"/>
  <c r="U126" i="62"/>
  <c r="Q126" i="62"/>
  <c r="R126" i="62" s="1"/>
  <c r="N126" i="62"/>
  <c r="L126" i="62"/>
  <c r="J126" i="62"/>
  <c r="F126" i="62"/>
  <c r="U68" i="62"/>
  <c r="Q68" i="62"/>
  <c r="R68" i="62" s="1"/>
  <c r="N68" i="62"/>
  <c r="L68" i="62"/>
  <c r="J68" i="62"/>
  <c r="F68" i="62"/>
  <c r="U67" i="62"/>
  <c r="Q67" i="62"/>
  <c r="R67" i="62" s="1"/>
  <c r="N67" i="62"/>
  <c r="L67" i="62"/>
  <c r="J67" i="62"/>
  <c r="F67" i="62"/>
  <c r="U66" i="62"/>
  <c r="Q66" i="62"/>
  <c r="R66" i="62" s="1"/>
  <c r="N66" i="62"/>
  <c r="L66" i="62"/>
  <c r="J66" i="62"/>
  <c r="F66" i="62"/>
  <c r="U65" i="62"/>
  <c r="Q65" i="62"/>
  <c r="R65" i="62" s="1"/>
  <c r="N65" i="62"/>
  <c r="L65" i="62"/>
  <c r="J65" i="62"/>
  <c r="F65" i="62"/>
  <c r="U64" i="62"/>
  <c r="Q64" i="62"/>
  <c r="R64" i="62" s="1"/>
  <c r="N64" i="62"/>
  <c r="L64" i="62"/>
  <c r="J64" i="62"/>
  <c r="F64" i="62"/>
  <c r="U63" i="62"/>
  <c r="Q63" i="62"/>
  <c r="R63" i="62" s="1"/>
  <c r="N63" i="62"/>
  <c r="L63" i="62"/>
  <c r="J63" i="62"/>
  <c r="F63" i="62"/>
  <c r="U62" i="62"/>
  <c r="Q62" i="62"/>
  <c r="R62" i="62" s="1"/>
  <c r="N62" i="62"/>
  <c r="L62" i="62"/>
  <c r="J62" i="62"/>
  <c r="F62" i="62"/>
  <c r="U61" i="62"/>
  <c r="Q61" i="62"/>
  <c r="R61" i="62" s="1"/>
  <c r="N61" i="62"/>
  <c r="L61" i="62"/>
  <c r="J61" i="62"/>
  <c r="F61" i="62"/>
  <c r="U60" i="62"/>
  <c r="Q60" i="62"/>
  <c r="R60" i="62" s="1"/>
  <c r="N60" i="62"/>
  <c r="L60" i="62"/>
  <c r="J60" i="62"/>
  <c r="F60" i="62"/>
  <c r="U150" i="62"/>
  <c r="Q150" i="62"/>
  <c r="R150" i="62" s="1"/>
  <c r="N150" i="62"/>
  <c r="L150" i="62"/>
  <c r="J150" i="62"/>
  <c r="F150" i="62"/>
  <c r="U125" i="62"/>
  <c r="Q125" i="62"/>
  <c r="R125" i="62" s="1"/>
  <c r="N125" i="62"/>
  <c r="L125" i="62"/>
  <c r="J125" i="62"/>
  <c r="F125" i="62"/>
  <c r="U59" i="62"/>
  <c r="Q59" i="62"/>
  <c r="R59" i="62" s="1"/>
  <c r="N59" i="62"/>
  <c r="L59" i="62"/>
  <c r="J59" i="62"/>
  <c r="F59" i="62"/>
  <c r="U58" i="62"/>
  <c r="Q58" i="62"/>
  <c r="R58" i="62" s="1"/>
  <c r="N58" i="62"/>
  <c r="L58" i="62"/>
  <c r="J58" i="62"/>
  <c r="F58" i="62"/>
  <c r="U57" i="62"/>
  <c r="Q57" i="62"/>
  <c r="R57" i="62" s="1"/>
  <c r="N57" i="62"/>
  <c r="L57" i="62"/>
  <c r="J57" i="62"/>
  <c r="F57" i="62"/>
  <c r="U56" i="62"/>
  <c r="Q56" i="62"/>
  <c r="R56" i="62" s="1"/>
  <c r="N56" i="62"/>
  <c r="L56" i="62"/>
  <c r="J56" i="62"/>
  <c r="F56" i="62"/>
  <c r="U55" i="62"/>
  <c r="Q55" i="62"/>
  <c r="R55" i="62" s="1"/>
  <c r="N55" i="62"/>
  <c r="L55" i="62"/>
  <c r="J55" i="62"/>
  <c r="F55" i="62"/>
  <c r="U54" i="62"/>
  <c r="Q54" i="62"/>
  <c r="R54" i="62" s="1"/>
  <c r="N54" i="62"/>
  <c r="L54" i="62"/>
  <c r="J54" i="62"/>
  <c r="F54" i="62"/>
  <c r="U53" i="62"/>
  <c r="Q53" i="62"/>
  <c r="R53" i="62" s="1"/>
  <c r="N53" i="62"/>
  <c r="L53" i="62"/>
  <c r="J53" i="62"/>
  <c r="F53" i="62"/>
  <c r="U52" i="62"/>
  <c r="Q52" i="62"/>
  <c r="R52" i="62" s="1"/>
  <c r="N52" i="62"/>
  <c r="L52" i="62"/>
  <c r="J52" i="62"/>
  <c r="F52" i="62"/>
  <c r="U51" i="62"/>
  <c r="Q51" i="62"/>
  <c r="R51" i="62" s="1"/>
  <c r="N51" i="62"/>
  <c r="L51" i="62"/>
  <c r="J51" i="62"/>
  <c r="F51" i="62"/>
  <c r="U50" i="62"/>
  <c r="Q50" i="62"/>
  <c r="R50" i="62" s="1"/>
  <c r="N50" i="62"/>
  <c r="L50" i="62"/>
  <c r="J50" i="62"/>
  <c r="F50" i="62"/>
  <c r="U49" i="62"/>
  <c r="Q49" i="62"/>
  <c r="R49" i="62" s="1"/>
  <c r="N49" i="62"/>
  <c r="L49" i="62"/>
  <c r="J49" i="62"/>
  <c r="F49" i="62"/>
  <c r="U180" i="62"/>
  <c r="Q180" i="62"/>
  <c r="R180" i="62" s="1"/>
  <c r="N180" i="62"/>
  <c r="L180" i="62"/>
  <c r="J180" i="62"/>
  <c r="F180" i="62"/>
  <c r="U173" i="62"/>
  <c r="Q173" i="62"/>
  <c r="R173" i="62" s="1"/>
  <c r="N173" i="62"/>
  <c r="L173" i="62"/>
  <c r="J173" i="62"/>
  <c r="F173" i="62"/>
  <c r="U149" i="62"/>
  <c r="Q149" i="62"/>
  <c r="R149" i="62" s="1"/>
  <c r="N149" i="62"/>
  <c r="L149" i="62"/>
  <c r="J149" i="62"/>
  <c r="F149" i="62"/>
  <c r="U148" i="62"/>
  <c r="Q148" i="62"/>
  <c r="R148" i="62" s="1"/>
  <c r="N148" i="62"/>
  <c r="L148" i="62"/>
  <c r="J148" i="62"/>
  <c r="F148" i="62"/>
  <c r="U124" i="62"/>
  <c r="Q124" i="62"/>
  <c r="R124" i="62" s="1"/>
  <c r="N124" i="62"/>
  <c r="L124" i="62"/>
  <c r="J124" i="62"/>
  <c r="F124" i="62"/>
  <c r="U123" i="62"/>
  <c r="Q123" i="62"/>
  <c r="R123" i="62" s="1"/>
  <c r="N123" i="62"/>
  <c r="L123" i="62"/>
  <c r="J123" i="62"/>
  <c r="F123" i="62"/>
  <c r="U122" i="62"/>
  <c r="Q122" i="62"/>
  <c r="R122" i="62" s="1"/>
  <c r="N122" i="62"/>
  <c r="L122" i="62"/>
  <c r="J122" i="62"/>
  <c r="F122" i="62"/>
  <c r="U121" i="62"/>
  <c r="Q121" i="62"/>
  <c r="R121" i="62" s="1"/>
  <c r="N121" i="62"/>
  <c r="L121" i="62"/>
  <c r="J121" i="62"/>
  <c r="F121" i="62"/>
  <c r="U120" i="62"/>
  <c r="Q120" i="62"/>
  <c r="R120" i="62" s="1"/>
  <c r="N120" i="62"/>
  <c r="L120" i="62"/>
  <c r="J120" i="62"/>
  <c r="F120" i="62"/>
  <c r="U119" i="62"/>
  <c r="Q119" i="62"/>
  <c r="R119" i="62" s="1"/>
  <c r="N119" i="62"/>
  <c r="L119" i="62"/>
  <c r="J119" i="62"/>
  <c r="F119" i="62"/>
  <c r="U118" i="62"/>
  <c r="Q118" i="62"/>
  <c r="R118" i="62" s="1"/>
  <c r="N118" i="62"/>
  <c r="L118" i="62"/>
  <c r="J118" i="62"/>
  <c r="F118" i="62"/>
  <c r="U48" i="62"/>
  <c r="Q48" i="62"/>
  <c r="R48" i="62" s="1"/>
  <c r="N48" i="62"/>
  <c r="L48" i="62"/>
  <c r="J48" i="62"/>
  <c r="F48" i="62"/>
  <c r="U47" i="62"/>
  <c r="Q47" i="62"/>
  <c r="R47" i="62" s="1"/>
  <c r="N47" i="62"/>
  <c r="L47" i="62"/>
  <c r="J47" i="62"/>
  <c r="F47" i="62"/>
  <c r="U179" i="62"/>
  <c r="Q179" i="62"/>
  <c r="R179" i="62" s="1"/>
  <c r="N179" i="62"/>
  <c r="L179" i="62"/>
  <c r="J179" i="62"/>
  <c r="F179" i="62"/>
  <c r="U172" i="62"/>
  <c r="Q172" i="62"/>
  <c r="R172" i="62" s="1"/>
  <c r="N172" i="62"/>
  <c r="L172" i="62"/>
  <c r="J172" i="62"/>
  <c r="F172" i="62"/>
  <c r="U171" i="62"/>
  <c r="Q171" i="62"/>
  <c r="R171" i="62" s="1"/>
  <c r="N171" i="62"/>
  <c r="L171" i="62"/>
  <c r="J171" i="62"/>
  <c r="F171" i="62"/>
  <c r="U117" i="62"/>
  <c r="Q117" i="62"/>
  <c r="R117" i="62" s="1"/>
  <c r="N117" i="62"/>
  <c r="L117" i="62"/>
  <c r="J117" i="62"/>
  <c r="F117" i="62"/>
  <c r="U116" i="62"/>
  <c r="Q116" i="62"/>
  <c r="R116" i="62" s="1"/>
  <c r="N116" i="62"/>
  <c r="L116" i="62"/>
  <c r="J116" i="62"/>
  <c r="F116" i="62"/>
  <c r="U46" i="62"/>
  <c r="Q46" i="62"/>
  <c r="R46" i="62" s="1"/>
  <c r="N46" i="62"/>
  <c r="L46" i="62"/>
  <c r="J46" i="62"/>
  <c r="F46" i="62"/>
  <c r="U115" i="62"/>
  <c r="Q115" i="62"/>
  <c r="R115" i="62" s="1"/>
  <c r="N115" i="62"/>
  <c r="L115" i="62"/>
  <c r="J115" i="62"/>
  <c r="F115" i="62"/>
  <c r="U114" i="62"/>
  <c r="Q114" i="62"/>
  <c r="R114" i="62" s="1"/>
  <c r="N114" i="62"/>
  <c r="L114" i="62"/>
  <c r="J114" i="62"/>
  <c r="F114" i="62"/>
  <c r="U113" i="62"/>
  <c r="Q113" i="62"/>
  <c r="R113" i="62" s="1"/>
  <c r="N113" i="62"/>
  <c r="L113" i="62"/>
  <c r="J113" i="62"/>
  <c r="F113" i="62"/>
  <c r="U112" i="62"/>
  <c r="Q112" i="62"/>
  <c r="R112" i="62" s="1"/>
  <c r="N112" i="62"/>
  <c r="L112" i="62"/>
  <c r="J112" i="62"/>
  <c r="F112" i="62"/>
  <c r="U45" i="62"/>
  <c r="Q45" i="62"/>
  <c r="R45" i="62" s="1"/>
  <c r="N45" i="62"/>
  <c r="L45" i="62"/>
  <c r="J45" i="62"/>
  <c r="F45" i="62"/>
  <c r="U44" i="62"/>
  <c r="Q44" i="62"/>
  <c r="R44" i="62" s="1"/>
  <c r="N44" i="62"/>
  <c r="L44" i="62"/>
  <c r="J44" i="62"/>
  <c r="F44" i="62"/>
  <c r="U43" i="62"/>
  <c r="Q43" i="62"/>
  <c r="R43" i="62" s="1"/>
  <c r="N43" i="62"/>
  <c r="L43" i="62"/>
  <c r="J43" i="62"/>
  <c r="F43" i="62"/>
  <c r="U42" i="62"/>
  <c r="Q42" i="62"/>
  <c r="R42" i="62" s="1"/>
  <c r="N42" i="62"/>
  <c r="L42" i="62"/>
  <c r="J42" i="62"/>
  <c r="F42" i="62"/>
  <c r="U41" i="62"/>
  <c r="Q41" i="62"/>
  <c r="R41" i="62" s="1"/>
  <c r="N41" i="62"/>
  <c r="L41" i="62"/>
  <c r="J41" i="62"/>
  <c r="F41" i="62"/>
  <c r="U170" i="62"/>
  <c r="Q170" i="62"/>
  <c r="R170" i="62" s="1"/>
  <c r="N170" i="62"/>
  <c r="L170" i="62"/>
  <c r="J170" i="62"/>
  <c r="F170" i="62"/>
  <c r="U169" i="62"/>
  <c r="Q169" i="62"/>
  <c r="R169" i="62" s="1"/>
  <c r="N169" i="62"/>
  <c r="L169" i="62"/>
  <c r="J169" i="62"/>
  <c r="F169" i="62"/>
  <c r="U147" i="62"/>
  <c r="Q147" i="62"/>
  <c r="R147" i="62" s="1"/>
  <c r="N147" i="62"/>
  <c r="L147" i="62"/>
  <c r="J147" i="62"/>
  <c r="F147" i="62"/>
  <c r="U111" i="62"/>
  <c r="Q111" i="62"/>
  <c r="R111" i="62" s="1"/>
  <c r="N111" i="62"/>
  <c r="L111" i="62"/>
  <c r="J111" i="62"/>
  <c r="F111" i="62"/>
  <c r="U110" i="62"/>
  <c r="Q110" i="62"/>
  <c r="R110" i="62" s="1"/>
  <c r="N110" i="62"/>
  <c r="L110" i="62"/>
  <c r="J110" i="62"/>
  <c r="F110" i="62"/>
  <c r="U109" i="62"/>
  <c r="Q109" i="62"/>
  <c r="R109" i="62" s="1"/>
  <c r="N109" i="62"/>
  <c r="L109" i="62"/>
  <c r="J109" i="62"/>
  <c r="F109" i="62"/>
  <c r="U108" i="62"/>
  <c r="Q108" i="62"/>
  <c r="R108" i="62" s="1"/>
  <c r="N108" i="62"/>
  <c r="L108" i="62"/>
  <c r="J108" i="62"/>
  <c r="F108" i="62"/>
  <c r="U107" i="62"/>
  <c r="Q107" i="62"/>
  <c r="R107" i="62" s="1"/>
  <c r="N107" i="62"/>
  <c r="L107" i="62"/>
  <c r="J107" i="62"/>
  <c r="F107" i="62"/>
  <c r="U40" i="62"/>
  <c r="Q40" i="62"/>
  <c r="R40" i="62" s="1"/>
  <c r="N40" i="62"/>
  <c r="L40" i="62"/>
  <c r="J40" i="62"/>
  <c r="F40" i="62"/>
  <c r="U39" i="62"/>
  <c r="Q39" i="62"/>
  <c r="R39" i="62" s="1"/>
  <c r="N39" i="62"/>
  <c r="L39" i="62"/>
  <c r="J39" i="62"/>
  <c r="F39" i="62"/>
  <c r="U38" i="62"/>
  <c r="Q38" i="62"/>
  <c r="R38" i="62" s="1"/>
  <c r="N38" i="62"/>
  <c r="L38" i="62"/>
  <c r="J38" i="62"/>
  <c r="F38" i="62"/>
  <c r="U146" i="62"/>
  <c r="Q146" i="62"/>
  <c r="R146" i="62" s="1"/>
  <c r="N146" i="62"/>
  <c r="L146" i="62"/>
  <c r="J146" i="62"/>
  <c r="F146" i="62"/>
  <c r="U106" i="62"/>
  <c r="Q106" i="62"/>
  <c r="R106" i="62" s="1"/>
  <c r="N106" i="62"/>
  <c r="L106" i="62"/>
  <c r="J106" i="62"/>
  <c r="F106" i="62"/>
  <c r="U105" i="62"/>
  <c r="Q105" i="62"/>
  <c r="R105" i="62" s="1"/>
  <c r="N105" i="62"/>
  <c r="L105" i="62"/>
  <c r="J105" i="62"/>
  <c r="F105" i="62"/>
  <c r="U37" i="62"/>
  <c r="Q37" i="62"/>
  <c r="R37" i="62" s="1"/>
  <c r="N37" i="62"/>
  <c r="L37" i="62"/>
  <c r="J37" i="62"/>
  <c r="F37" i="62"/>
  <c r="U36" i="62"/>
  <c r="Q36" i="62"/>
  <c r="R36" i="62" s="1"/>
  <c r="N36" i="62"/>
  <c r="L36" i="62"/>
  <c r="J36" i="62"/>
  <c r="F36" i="62"/>
  <c r="U35" i="62"/>
  <c r="Q35" i="62"/>
  <c r="R35" i="62" s="1"/>
  <c r="N35" i="62"/>
  <c r="L35" i="62"/>
  <c r="J35" i="62"/>
  <c r="F35" i="62"/>
  <c r="U34" i="62"/>
  <c r="Q34" i="62"/>
  <c r="R34" i="62" s="1"/>
  <c r="N34" i="62"/>
  <c r="L34" i="62"/>
  <c r="J34" i="62"/>
  <c r="F34" i="62"/>
  <c r="U33" i="62"/>
  <c r="Q33" i="62"/>
  <c r="R33" i="62" s="1"/>
  <c r="N33" i="62"/>
  <c r="L33" i="62"/>
  <c r="J33" i="62"/>
  <c r="F33" i="62"/>
  <c r="U32" i="62"/>
  <c r="Q32" i="62"/>
  <c r="R32" i="62" s="1"/>
  <c r="N32" i="62"/>
  <c r="L32" i="62"/>
  <c r="J32" i="62"/>
  <c r="F32" i="62"/>
  <c r="U178" i="62"/>
  <c r="Q178" i="62"/>
  <c r="R178" i="62" s="1"/>
  <c r="N178" i="62"/>
  <c r="L178" i="62"/>
  <c r="J178" i="62"/>
  <c r="F178" i="62"/>
  <c r="U168" i="62"/>
  <c r="Q168" i="62"/>
  <c r="R168" i="62" s="1"/>
  <c r="N168" i="62"/>
  <c r="L168" i="62"/>
  <c r="J168" i="62"/>
  <c r="F168" i="62"/>
  <c r="U145" i="62"/>
  <c r="Q145" i="62"/>
  <c r="R145" i="62" s="1"/>
  <c r="N145" i="62"/>
  <c r="L145" i="62"/>
  <c r="J145" i="62"/>
  <c r="F145" i="62"/>
  <c r="U144" i="62"/>
  <c r="Q144" i="62"/>
  <c r="R144" i="62" s="1"/>
  <c r="N144" i="62"/>
  <c r="L144" i="62"/>
  <c r="J144" i="62"/>
  <c r="F144" i="62"/>
  <c r="U143" i="62"/>
  <c r="Q143" i="62"/>
  <c r="R143" i="62" s="1"/>
  <c r="N143" i="62"/>
  <c r="L143" i="62"/>
  <c r="J143" i="62"/>
  <c r="F143" i="62"/>
  <c r="U142" i="62"/>
  <c r="Q142" i="62"/>
  <c r="R142" i="62" s="1"/>
  <c r="N142" i="62"/>
  <c r="L142" i="62"/>
  <c r="J142" i="62"/>
  <c r="F142" i="62"/>
  <c r="U104" i="62"/>
  <c r="Q104" i="62"/>
  <c r="R104" i="62" s="1"/>
  <c r="N104" i="62"/>
  <c r="L104" i="62"/>
  <c r="J104" i="62"/>
  <c r="F104" i="62"/>
  <c r="U31" i="62"/>
  <c r="Q31" i="62"/>
  <c r="R31" i="62" s="1"/>
  <c r="N31" i="62"/>
  <c r="L31" i="62"/>
  <c r="J31" i="62"/>
  <c r="F31" i="62"/>
  <c r="U30" i="62"/>
  <c r="Q30" i="62"/>
  <c r="R30" i="62" s="1"/>
  <c r="N30" i="62"/>
  <c r="L30" i="62"/>
  <c r="J30" i="62"/>
  <c r="F30" i="62"/>
  <c r="U29" i="62"/>
  <c r="Q29" i="62"/>
  <c r="R29" i="62" s="1"/>
  <c r="N29" i="62"/>
  <c r="L29" i="62"/>
  <c r="J29" i="62"/>
  <c r="F29" i="62"/>
  <c r="U28" i="62"/>
  <c r="Q28" i="62"/>
  <c r="R28" i="62" s="1"/>
  <c r="N28" i="62"/>
  <c r="L28" i="62"/>
  <c r="J28" i="62"/>
  <c r="F28" i="62"/>
  <c r="U27" i="62"/>
  <c r="Q27" i="62"/>
  <c r="R27" i="62" s="1"/>
  <c r="N27" i="62"/>
  <c r="L27" i="62"/>
  <c r="J27" i="62"/>
  <c r="F27" i="62"/>
  <c r="U26" i="62"/>
  <c r="Q26" i="62"/>
  <c r="R26" i="62" s="1"/>
  <c r="N26" i="62"/>
  <c r="L26" i="62"/>
  <c r="J26" i="62"/>
  <c r="F26" i="62"/>
  <c r="U25" i="62"/>
  <c r="Q25" i="62"/>
  <c r="R25" i="62" s="1"/>
  <c r="N25" i="62"/>
  <c r="L25" i="62"/>
  <c r="J25" i="62"/>
  <c r="F25" i="62"/>
  <c r="U24" i="62"/>
  <c r="Q24" i="62"/>
  <c r="R24" i="62" s="1"/>
  <c r="N24" i="62"/>
  <c r="L24" i="62"/>
  <c r="J24" i="62"/>
  <c r="F24" i="62"/>
  <c r="U23" i="62"/>
  <c r="Q23" i="62"/>
  <c r="R23" i="62" s="1"/>
  <c r="N23" i="62"/>
  <c r="L23" i="62"/>
  <c r="J23" i="62"/>
  <c r="F23" i="62"/>
  <c r="U22" i="62"/>
  <c r="Q22" i="62"/>
  <c r="R22" i="62" s="1"/>
  <c r="N22" i="62"/>
  <c r="L22" i="62"/>
  <c r="J22" i="62"/>
  <c r="F22" i="62"/>
  <c r="U103" i="62"/>
  <c r="Q103" i="62"/>
  <c r="R103" i="62" s="1"/>
  <c r="N103" i="62"/>
  <c r="L103" i="62"/>
  <c r="J103" i="62"/>
  <c r="F103" i="62"/>
  <c r="U102" i="62"/>
  <c r="Q102" i="62"/>
  <c r="R102" i="62" s="1"/>
  <c r="N102" i="62"/>
  <c r="L102" i="62"/>
  <c r="J102" i="62"/>
  <c r="F102" i="62"/>
  <c r="U101" i="62"/>
  <c r="Q101" i="62"/>
  <c r="R101" i="62" s="1"/>
  <c r="N101" i="62"/>
  <c r="L101" i="62"/>
  <c r="J101" i="62"/>
  <c r="F101" i="62"/>
  <c r="U100" i="62"/>
  <c r="Q100" i="62"/>
  <c r="R100" i="62" s="1"/>
  <c r="N100" i="62"/>
  <c r="L100" i="62"/>
  <c r="J100" i="62"/>
  <c r="F100" i="62"/>
  <c r="U167" i="62"/>
  <c r="Q167" i="62"/>
  <c r="R167" i="62" s="1"/>
  <c r="N167" i="62"/>
  <c r="L167" i="62"/>
  <c r="J167" i="62"/>
  <c r="F167" i="62"/>
  <c r="U141" i="62"/>
  <c r="Q141" i="62"/>
  <c r="R141" i="62" s="1"/>
  <c r="N141" i="62"/>
  <c r="L141" i="62"/>
  <c r="J141" i="62"/>
  <c r="F141" i="62"/>
  <c r="U99" i="62"/>
  <c r="Q99" i="62"/>
  <c r="R99" i="62" s="1"/>
  <c r="N99" i="62"/>
  <c r="L99" i="62"/>
  <c r="J99" i="62"/>
  <c r="F99" i="62"/>
  <c r="U21" i="62"/>
  <c r="Q21" i="62"/>
  <c r="R21" i="62" s="1"/>
  <c r="N21" i="62"/>
  <c r="L21" i="62"/>
  <c r="J21" i="62"/>
  <c r="F21" i="62"/>
  <c r="U202" i="62"/>
  <c r="Q202" i="62"/>
  <c r="R202" i="62" s="1"/>
  <c r="L202" i="62"/>
  <c r="J202" i="62"/>
  <c r="F202" i="62"/>
  <c r="U198" i="62"/>
  <c r="Q198" i="62"/>
  <c r="R198" i="62" s="1"/>
  <c r="L198" i="62"/>
  <c r="J198" i="62"/>
  <c r="F198" i="62"/>
  <c r="U187" i="62"/>
  <c r="Q187" i="62"/>
  <c r="R187" i="62" s="1"/>
  <c r="N187" i="62"/>
  <c r="L187" i="62"/>
  <c r="J187" i="62"/>
  <c r="F187" i="62"/>
  <c r="U140" i="62"/>
  <c r="Q140" i="62"/>
  <c r="R140" i="62" s="1"/>
  <c r="N140" i="62"/>
  <c r="L140" i="62"/>
  <c r="J140" i="62"/>
  <c r="F140" i="62"/>
  <c r="U98" i="62"/>
  <c r="Q98" i="62"/>
  <c r="R98" i="62" s="1"/>
  <c r="N98" i="62"/>
  <c r="L98" i="62"/>
  <c r="J98" i="62"/>
  <c r="F98" i="62"/>
  <c r="U97" i="62"/>
  <c r="Q97" i="62"/>
  <c r="R97" i="62" s="1"/>
  <c r="N97" i="62"/>
  <c r="L97" i="62"/>
  <c r="J97" i="62"/>
  <c r="F97" i="62"/>
  <c r="U96" i="62"/>
  <c r="Q96" i="62"/>
  <c r="R96" i="62" s="1"/>
  <c r="N96" i="62"/>
  <c r="L96" i="62"/>
  <c r="J96" i="62"/>
  <c r="F96" i="62"/>
  <c r="U95" i="62"/>
  <c r="Q95" i="62"/>
  <c r="R95" i="62" s="1"/>
  <c r="N95" i="62"/>
  <c r="L95" i="62"/>
  <c r="J95" i="62"/>
  <c r="F95" i="62"/>
  <c r="U94" i="62"/>
  <c r="Q94" i="62"/>
  <c r="R94" i="62" s="1"/>
  <c r="N94" i="62"/>
  <c r="L94" i="62"/>
  <c r="J94" i="62"/>
  <c r="F94" i="62"/>
  <c r="U20" i="62"/>
  <c r="Q20" i="62"/>
  <c r="R20" i="62" s="1"/>
  <c r="N20" i="62"/>
  <c r="L20" i="62"/>
  <c r="J20" i="62"/>
  <c r="F20" i="62"/>
  <c r="U19" i="62"/>
  <c r="Q19" i="62"/>
  <c r="R19" i="62" s="1"/>
  <c r="N19" i="62"/>
  <c r="L19" i="62"/>
  <c r="J19" i="62"/>
  <c r="F19" i="62"/>
  <c r="U18" i="62"/>
  <c r="Q18" i="62"/>
  <c r="R18" i="62" s="1"/>
  <c r="N18" i="62"/>
  <c r="L18" i="62"/>
  <c r="J18" i="62"/>
  <c r="F18" i="62"/>
  <c r="U17" i="62"/>
  <c r="Q17" i="62"/>
  <c r="R17" i="62" s="1"/>
  <c r="N17" i="62"/>
  <c r="L17" i="62"/>
  <c r="J17" i="62"/>
  <c r="F17" i="62"/>
  <c r="U16" i="62"/>
  <c r="Q16" i="62"/>
  <c r="R16" i="62" s="1"/>
  <c r="N16" i="62"/>
  <c r="L16" i="62"/>
  <c r="J16" i="62"/>
  <c r="F16" i="62"/>
  <c r="U15" i="62"/>
  <c r="Q15" i="62"/>
  <c r="R15" i="62" s="1"/>
  <c r="N15" i="62"/>
  <c r="L15" i="62"/>
  <c r="J15" i="62"/>
  <c r="F15" i="62"/>
  <c r="U207" i="62"/>
  <c r="Q207" i="62"/>
  <c r="R207" i="62" s="1"/>
  <c r="L207" i="62"/>
  <c r="J207" i="62"/>
  <c r="F207" i="62"/>
  <c r="U201" i="62"/>
  <c r="Q201" i="62"/>
  <c r="R201" i="62" s="1"/>
  <c r="L201" i="62"/>
  <c r="J201" i="62"/>
  <c r="F201" i="62"/>
  <c r="U190" i="62"/>
  <c r="Q190" i="62"/>
  <c r="R190" i="62" s="1"/>
  <c r="N190" i="62"/>
  <c r="L190" i="62"/>
  <c r="J190" i="62"/>
  <c r="F190" i="62"/>
  <c r="U177" i="62"/>
  <c r="Q177" i="62"/>
  <c r="R177" i="62" s="1"/>
  <c r="N177" i="62"/>
  <c r="L177" i="62"/>
  <c r="J177" i="62"/>
  <c r="F177" i="62"/>
  <c r="U166" i="62"/>
  <c r="Q166" i="62"/>
  <c r="R166" i="62" s="1"/>
  <c r="N166" i="62"/>
  <c r="L166" i="62"/>
  <c r="J166" i="62"/>
  <c r="F166" i="62"/>
  <c r="U139" i="62"/>
  <c r="Q139" i="62"/>
  <c r="R139" i="62" s="1"/>
  <c r="N139" i="62"/>
  <c r="L139" i="62"/>
  <c r="J139" i="62"/>
  <c r="F139" i="62"/>
  <c r="U138" i="62"/>
  <c r="Q138" i="62"/>
  <c r="R138" i="62" s="1"/>
  <c r="N138" i="62"/>
  <c r="L138" i="62"/>
  <c r="J138" i="62"/>
  <c r="F138" i="62"/>
  <c r="U93" i="62"/>
  <c r="Q93" i="62"/>
  <c r="R93" i="62" s="1"/>
  <c r="N93" i="62"/>
  <c r="L93" i="62"/>
  <c r="J93" i="62"/>
  <c r="F93" i="62"/>
  <c r="U14" i="62"/>
  <c r="Q14" i="62"/>
  <c r="R14" i="62" s="1"/>
  <c r="N14" i="62"/>
  <c r="L14" i="62"/>
  <c r="J14" i="62"/>
  <c r="F14" i="62"/>
  <c r="U13" i="62"/>
  <c r="Q13" i="62"/>
  <c r="R13" i="62" s="1"/>
  <c r="N13" i="62"/>
  <c r="L13" i="62"/>
  <c r="J13" i="62"/>
  <c r="F13" i="62"/>
  <c r="U12" i="62"/>
  <c r="Q12" i="62"/>
  <c r="R12" i="62" s="1"/>
  <c r="N12" i="62"/>
  <c r="L12" i="62"/>
  <c r="J12" i="62"/>
  <c r="F12" i="62"/>
  <c r="U205" i="62"/>
  <c r="Q205" i="62"/>
  <c r="R205" i="62" s="1"/>
  <c r="L205" i="62"/>
  <c r="J205" i="62"/>
  <c r="F205" i="62"/>
  <c r="U137" i="62"/>
  <c r="Q137" i="62"/>
  <c r="R137" i="62" s="1"/>
  <c r="N137" i="62"/>
  <c r="L137" i="62"/>
  <c r="J137" i="62"/>
  <c r="F137" i="62"/>
  <c r="U92" i="62"/>
  <c r="Q92" i="62"/>
  <c r="R92" i="62" s="1"/>
  <c r="N92" i="62"/>
  <c r="L92" i="62"/>
  <c r="J92" i="62"/>
  <c r="F92" i="62"/>
  <c r="U11" i="62"/>
  <c r="Q11" i="62"/>
  <c r="R11" i="62" s="1"/>
  <c r="N11" i="62"/>
  <c r="L11" i="62"/>
  <c r="J11" i="62"/>
  <c r="F11" i="62"/>
  <c r="U10" i="62"/>
  <c r="Q10" i="62"/>
  <c r="R10" i="62" s="1"/>
  <c r="N10" i="62"/>
  <c r="L10" i="62"/>
  <c r="J10" i="62"/>
  <c r="F10" i="62"/>
  <c r="U9" i="62"/>
  <c r="Q9" i="62"/>
  <c r="R9" i="62" s="1"/>
  <c r="N9" i="62"/>
  <c r="L9" i="62"/>
  <c r="J9" i="62"/>
  <c r="F9" i="62"/>
  <c r="U8" i="62"/>
  <c r="Q8" i="62"/>
  <c r="R8" i="62" s="1"/>
  <c r="N8" i="62"/>
  <c r="L8" i="62"/>
  <c r="J8" i="62"/>
  <c r="F8" i="62"/>
  <c r="U7" i="62"/>
  <c r="Q7" i="62"/>
  <c r="R7" i="62" s="1"/>
  <c r="N7" i="62"/>
  <c r="L7" i="62"/>
  <c r="J7" i="62"/>
  <c r="F7" i="62"/>
  <c r="U6" i="62"/>
  <c r="Q6" i="62"/>
  <c r="R6" i="62" s="1"/>
  <c r="N6" i="62"/>
  <c r="L6" i="62"/>
  <c r="J6" i="62"/>
  <c r="F6" i="62"/>
  <c r="U5" i="62"/>
  <c r="Q5" i="62"/>
  <c r="R5" i="62" s="1"/>
  <c r="N5" i="62"/>
  <c r="L5" i="62"/>
  <c r="J5" i="62"/>
  <c r="F5" i="62"/>
  <c r="U4" i="62"/>
  <c r="Q4" i="62"/>
  <c r="R4" i="62" s="1"/>
  <c r="N4" i="62"/>
  <c r="L4" i="62"/>
  <c r="J4" i="62"/>
  <c r="F4" i="62"/>
  <c r="U3" i="62"/>
  <c r="Q3" i="62"/>
  <c r="R3" i="62" s="1"/>
  <c r="N3" i="62"/>
  <c r="L3" i="62"/>
  <c r="J3" i="62"/>
  <c r="F3" i="62"/>
  <c r="U189" i="62"/>
  <c r="Q189" i="62"/>
  <c r="R189" i="62" s="1"/>
  <c r="N189" i="62"/>
  <c r="L189" i="62"/>
  <c r="J189" i="62"/>
  <c r="F189" i="62"/>
  <c r="U176" i="62"/>
  <c r="Q176" i="62"/>
  <c r="R176" i="62" s="1"/>
  <c r="N176" i="62"/>
  <c r="L176" i="62"/>
  <c r="J176" i="62"/>
  <c r="F176" i="62"/>
  <c r="U165" i="62"/>
  <c r="Q165" i="62"/>
  <c r="R165" i="62" s="1"/>
  <c r="N165" i="62"/>
  <c r="L165" i="62"/>
  <c r="J165" i="62"/>
  <c r="F165" i="62"/>
  <c r="U136" i="62"/>
  <c r="Q136" i="62"/>
  <c r="R136" i="62" s="1"/>
  <c r="N136" i="62"/>
  <c r="L136" i="62"/>
  <c r="J136" i="62"/>
  <c r="F136" i="62"/>
  <c r="U91" i="62"/>
  <c r="Q91" i="62"/>
  <c r="R91" i="62" s="1"/>
  <c r="N91" i="62"/>
  <c r="L91" i="62"/>
  <c r="J91" i="62"/>
  <c r="F91" i="62"/>
  <c r="U36" i="100"/>
  <c r="U52" i="100"/>
  <c r="U3" i="100"/>
  <c r="U4" i="100"/>
  <c r="U50" i="100"/>
  <c r="U37" i="100"/>
  <c r="U21" i="100"/>
  <c r="U5" i="100"/>
  <c r="U22" i="100"/>
  <c r="U47" i="100"/>
  <c r="U6" i="100"/>
  <c r="U43" i="100"/>
  <c r="U23" i="100"/>
  <c r="U44" i="100"/>
  <c r="U7" i="100"/>
  <c r="U48" i="100"/>
  <c r="U28" i="100"/>
  <c r="U29" i="100"/>
  <c r="U53" i="100"/>
  <c r="U8" i="100"/>
  <c r="U9" i="100"/>
  <c r="U24" i="100"/>
  <c r="U10" i="100"/>
  <c r="U25" i="100"/>
  <c r="U49" i="100"/>
  <c r="U30" i="100"/>
  <c r="U11" i="100"/>
  <c r="U51" i="100"/>
  <c r="U45" i="100"/>
  <c r="U26" i="100"/>
  <c r="U31" i="100"/>
  <c r="U55" i="100"/>
  <c r="U38" i="100"/>
  <c r="U12" i="100"/>
  <c r="U13" i="100"/>
  <c r="U32" i="100"/>
  <c r="U14" i="100"/>
  <c r="U33" i="100"/>
  <c r="U27" i="100"/>
  <c r="U34" i="100"/>
  <c r="U35" i="100"/>
  <c r="U15" i="100"/>
  <c r="U39" i="100"/>
  <c r="U16" i="100"/>
  <c r="U54" i="100"/>
  <c r="U17" i="100"/>
  <c r="U46" i="100"/>
  <c r="U42" i="100"/>
  <c r="U18" i="100"/>
  <c r="U40" i="100"/>
  <c r="U41" i="100"/>
  <c r="U19" i="100"/>
  <c r="Q36" i="100"/>
  <c r="R36" i="100" s="1"/>
  <c r="Q52" i="100"/>
  <c r="R52" i="100" s="1"/>
  <c r="X52" i="100" s="1"/>
  <c r="Q3" i="100"/>
  <c r="R3" i="100" s="1"/>
  <c r="Q4" i="100"/>
  <c r="R4" i="100" s="1"/>
  <c r="Q50" i="100"/>
  <c r="R50" i="100" s="1"/>
  <c r="Q37" i="100"/>
  <c r="R37" i="100" s="1"/>
  <c r="X37" i="100" s="1"/>
  <c r="Q21" i="100"/>
  <c r="R21" i="100" s="1"/>
  <c r="Q5" i="100"/>
  <c r="R5" i="100" s="1"/>
  <c r="Q22" i="100"/>
  <c r="R22" i="100" s="1"/>
  <c r="Q47" i="100"/>
  <c r="R47" i="100" s="1"/>
  <c r="X47" i="100" s="1"/>
  <c r="Q6" i="100"/>
  <c r="R6" i="100" s="1"/>
  <c r="Q43" i="100"/>
  <c r="R43" i="100" s="1"/>
  <c r="Q23" i="100"/>
  <c r="R23" i="100" s="1"/>
  <c r="Q44" i="100"/>
  <c r="R44" i="100" s="1"/>
  <c r="X44" i="100" s="1"/>
  <c r="Q7" i="100"/>
  <c r="R7" i="100" s="1"/>
  <c r="Q48" i="100"/>
  <c r="R48" i="100" s="1"/>
  <c r="Q28" i="100"/>
  <c r="R28" i="100" s="1"/>
  <c r="Q29" i="100"/>
  <c r="R29" i="100" s="1"/>
  <c r="X29" i="100" s="1"/>
  <c r="Q53" i="100"/>
  <c r="R53" i="100" s="1"/>
  <c r="Q8" i="100"/>
  <c r="R8" i="100" s="1"/>
  <c r="Q9" i="100"/>
  <c r="R9" i="100" s="1"/>
  <c r="Q24" i="100"/>
  <c r="R24" i="100" s="1"/>
  <c r="X24" i="100" s="1"/>
  <c r="Q10" i="100"/>
  <c r="R10" i="100" s="1"/>
  <c r="Q25" i="100"/>
  <c r="R25" i="100" s="1"/>
  <c r="Q49" i="100"/>
  <c r="R49" i="100" s="1"/>
  <c r="Q30" i="100"/>
  <c r="R30" i="100" s="1"/>
  <c r="X30" i="100" s="1"/>
  <c r="Q11" i="100"/>
  <c r="R11" i="100" s="1"/>
  <c r="Q51" i="100"/>
  <c r="R51" i="100" s="1"/>
  <c r="Q45" i="100"/>
  <c r="R45" i="100" s="1"/>
  <c r="Q26" i="100"/>
  <c r="R26" i="100" s="1"/>
  <c r="X26" i="100" s="1"/>
  <c r="Q31" i="100"/>
  <c r="R31" i="100" s="1"/>
  <c r="Q55" i="100"/>
  <c r="R55" i="100" s="1"/>
  <c r="Q38" i="100"/>
  <c r="R38" i="100" s="1"/>
  <c r="Q12" i="100"/>
  <c r="R12" i="100" s="1"/>
  <c r="X12" i="100" s="1"/>
  <c r="Q13" i="100"/>
  <c r="R13" i="100" s="1"/>
  <c r="Q32" i="100"/>
  <c r="R32" i="100" s="1"/>
  <c r="Q14" i="100"/>
  <c r="R14" i="100" s="1"/>
  <c r="Q33" i="100"/>
  <c r="R33" i="100" s="1"/>
  <c r="X33" i="100" s="1"/>
  <c r="Q27" i="100"/>
  <c r="R27" i="100" s="1"/>
  <c r="Q34" i="100"/>
  <c r="R34" i="100" s="1"/>
  <c r="Q35" i="100"/>
  <c r="R35" i="100" s="1"/>
  <c r="Q15" i="100"/>
  <c r="R15" i="100" s="1"/>
  <c r="X15" i="100" s="1"/>
  <c r="Q39" i="100"/>
  <c r="R39" i="100" s="1"/>
  <c r="Q16" i="100"/>
  <c r="R16" i="100" s="1"/>
  <c r="Q54" i="100"/>
  <c r="R54" i="100" s="1"/>
  <c r="Q17" i="100"/>
  <c r="R17" i="100" s="1"/>
  <c r="X17" i="100" s="1"/>
  <c r="Q46" i="100"/>
  <c r="R46" i="100" s="1"/>
  <c r="Q42" i="100"/>
  <c r="R42" i="100" s="1"/>
  <c r="Q18" i="100"/>
  <c r="R18" i="100" s="1"/>
  <c r="Q40" i="100"/>
  <c r="R40" i="100" s="1"/>
  <c r="X40" i="100" s="1"/>
  <c r="Q41" i="100"/>
  <c r="R41" i="100" s="1"/>
  <c r="Q19" i="100"/>
  <c r="R19" i="100" s="1"/>
  <c r="N36" i="100"/>
  <c r="N52" i="100"/>
  <c r="N3" i="100"/>
  <c r="N4" i="100"/>
  <c r="N50" i="100"/>
  <c r="N37" i="100"/>
  <c r="N21" i="100"/>
  <c r="N5" i="100"/>
  <c r="N22" i="100"/>
  <c r="N47" i="100"/>
  <c r="N6" i="100"/>
  <c r="N43" i="100"/>
  <c r="N23" i="100"/>
  <c r="N44" i="100"/>
  <c r="N7" i="100"/>
  <c r="N48" i="100"/>
  <c r="N28" i="100"/>
  <c r="N29" i="100"/>
  <c r="N53" i="100"/>
  <c r="N8" i="100"/>
  <c r="N9" i="100"/>
  <c r="N24" i="100"/>
  <c r="N10" i="100"/>
  <c r="N25" i="100"/>
  <c r="N49" i="100"/>
  <c r="N30" i="100"/>
  <c r="N11" i="100"/>
  <c r="N51" i="100"/>
  <c r="N45" i="100"/>
  <c r="N26" i="100"/>
  <c r="N31" i="100"/>
  <c r="N55" i="100"/>
  <c r="N38" i="100"/>
  <c r="N12" i="100"/>
  <c r="N13" i="100"/>
  <c r="N32" i="100"/>
  <c r="N14" i="100"/>
  <c r="N33" i="100"/>
  <c r="N27" i="100"/>
  <c r="N34" i="100"/>
  <c r="N35" i="100"/>
  <c r="N15" i="100"/>
  <c r="N39" i="100"/>
  <c r="N16" i="100"/>
  <c r="N54" i="100"/>
  <c r="N17" i="100"/>
  <c r="N46" i="100"/>
  <c r="N42" i="100"/>
  <c r="N18" i="100"/>
  <c r="N40" i="100"/>
  <c r="N41" i="100"/>
  <c r="N19" i="100"/>
  <c r="L36" i="100"/>
  <c r="L52" i="100"/>
  <c r="L3" i="100"/>
  <c r="L4" i="100"/>
  <c r="L50" i="100"/>
  <c r="L37" i="100"/>
  <c r="L21" i="100"/>
  <c r="L5" i="100"/>
  <c r="L22" i="100"/>
  <c r="L47" i="100"/>
  <c r="L6" i="100"/>
  <c r="L43" i="100"/>
  <c r="L23" i="100"/>
  <c r="L44" i="100"/>
  <c r="L7" i="100"/>
  <c r="L48" i="100"/>
  <c r="L28" i="100"/>
  <c r="L29" i="100"/>
  <c r="L53" i="100"/>
  <c r="L8" i="100"/>
  <c r="L9" i="100"/>
  <c r="L24" i="100"/>
  <c r="L10" i="100"/>
  <c r="L25" i="100"/>
  <c r="L49" i="100"/>
  <c r="L30" i="100"/>
  <c r="L11" i="100"/>
  <c r="L51" i="100"/>
  <c r="L45" i="100"/>
  <c r="L26" i="100"/>
  <c r="L31" i="100"/>
  <c r="L55" i="100"/>
  <c r="L38" i="100"/>
  <c r="L12" i="100"/>
  <c r="L13" i="100"/>
  <c r="L32" i="100"/>
  <c r="L14" i="100"/>
  <c r="L33" i="100"/>
  <c r="L27" i="100"/>
  <c r="L34" i="100"/>
  <c r="L35" i="100"/>
  <c r="L15" i="100"/>
  <c r="L39" i="100"/>
  <c r="L16" i="100"/>
  <c r="L54" i="100"/>
  <c r="L17" i="100"/>
  <c r="L46" i="100"/>
  <c r="L42" i="100"/>
  <c r="L18" i="100"/>
  <c r="L40" i="100"/>
  <c r="L41" i="100"/>
  <c r="L19" i="100"/>
  <c r="J36" i="100"/>
  <c r="J52" i="100"/>
  <c r="J3" i="100"/>
  <c r="J4" i="100"/>
  <c r="J50" i="100"/>
  <c r="J37" i="100"/>
  <c r="J21" i="100"/>
  <c r="J5" i="100"/>
  <c r="J22" i="100"/>
  <c r="J47" i="100"/>
  <c r="J6" i="100"/>
  <c r="J43" i="100"/>
  <c r="J23" i="100"/>
  <c r="J44" i="100"/>
  <c r="J7" i="100"/>
  <c r="J48" i="100"/>
  <c r="J28" i="100"/>
  <c r="J29" i="100"/>
  <c r="J53" i="100"/>
  <c r="J8" i="100"/>
  <c r="J9" i="100"/>
  <c r="J24" i="100"/>
  <c r="J10" i="100"/>
  <c r="J25" i="100"/>
  <c r="J49" i="100"/>
  <c r="J30" i="100"/>
  <c r="J11" i="100"/>
  <c r="J51" i="100"/>
  <c r="J45" i="100"/>
  <c r="J26" i="100"/>
  <c r="J31" i="100"/>
  <c r="J55" i="100"/>
  <c r="J38" i="100"/>
  <c r="J12" i="100"/>
  <c r="J13" i="100"/>
  <c r="J32" i="100"/>
  <c r="J14" i="100"/>
  <c r="J33" i="100"/>
  <c r="J27" i="100"/>
  <c r="J34" i="100"/>
  <c r="J35" i="100"/>
  <c r="J15" i="100"/>
  <c r="J39" i="100"/>
  <c r="J16" i="100"/>
  <c r="J54" i="100"/>
  <c r="J17" i="100"/>
  <c r="J46" i="100"/>
  <c r="J42" i="100"/>
  <c r="J18" i="100"/>
  <c r="J40" i="100"/>
  <c r="J41" i="100"/>
  <c r="J19" i="100"/>
  <c r="F36" i="100"/>
  <c r="X36" i="100" s="1"/>
  <c r="F52" i="100"/>
  <c r="F3" i="100"/>
  <c r="X3" i="100" s="1"/>
  <c r="F4" i="100"/>
  <c r="X4" i="100" s="1"/>
  <c r="F50" i="100"/>
  <c r="X50" i="100" s="1"/>
  <c r="F37" i="100"/>
  <c r="F21" i="100"/>
  <c r="X21" i="100" s="1"/>
  <c r="F5" i="100"/>
  <c r="X5" i="100" s="1"/>
  <c r="F22" i="100"/>
  <c r="X22" i="100" s="1"/>
  <c r="F47" i="100"/>
  <c r="F6" i="100"/>
  <c r="X6" i="100" s="1"/>
  <c r="F43" i="100"/>
  <c r="X43" i="100" s="1"/>
  <c r="F23" i="100"/>
  <c r="X23" i="100" s="1"/>
  <c r="F44" i="100"/>
  <c r="F7" i="100"/>
  <c r="X7" i="100" s="1"/>
  <c r="F48" i="100"/>
  <c r="X48" i="100" s="1"/>
  <c r="F28" i="100"/>
  <c r="X28" i="100" s="1"/>
  <c r="F29" i="100"/>
  <c r="F53" i="100"/>
  <c r="X53" i="100" s="1"/>
  <c r="F8" i="100"/>
  <c r="X8" i="100" s="1"/>
  <c r="F9" i="100"/>
  <c r="X9" i="100" s="1"/>
  <c r="F24" i="100"/>
  <c r="F10" i="100"/>
  <c r="X10" i="100" s="1"/>
  <c r="F25" i="100"/>
  <c r="X25" i="100" s="1"/>
  <c r="F49" i="100"/>
  <c r="X49" i="100" s="1"/>
  <c r="F30" i="100"/>
  <c r="F11" i="100"/>
  <c r="X11" i="100" s="1"/>
  <c r="F51" i="100"/>
  <c r="X51" i="100" s="1"/>
  <c r="F45" i="100"/>
  <c r="X45" i="100" s="1"/>
  <c r="F26" i="100"/>
  <c r="F31" i="100"/>
  <c r="X31" i="100" s="1"/>
  <c r="F55" i="100"/>
  <c r="X55" i="100" s="1"/>
  <c r="F38" i="100"/>
  <c r="X38" i="100" s="1"/>
  <c r="F12" i="100"/>
  <c r="F13" i="100"/>
  <c r="X13" i="100" s="1"/>
  <c r="F32" i="100"/>
  <c r="X32" i="100" s="1"/>
  <c r="F14" i="100"/>
  <c r="X14" i="100" s="1"/>
  <c r="F33" i="100"/>
  <c r="F27" i="100"/>
  <c r="X27" i="100" s="1"/>
  <c r="F34" i="100"/>
  <c r="X34" i="100" s="1"/>
  <c r="F35" i="100"/>
  <c r="X35" i="100" s="1"/>
  <c r="F15" i="100"/>
  <c r="F39" i="100"/>
  <c r="X39" i="100" s="1"/>
  <c r="F16" i="100"/>
  <c r="X16" i="100" s="1"/>
  <c r="F54" i="100"/>
  <c r="X54" i="100" s="1"/>
  <c r="F17" i="100"/>
  <c r="F46" i="100"/>
  <c r="X46" i="100" s="1"/>
  <c r="F42" i="100"/>
  <c r="X42" i="100" s="1"/>
  <c r="F18" i="100"/>
  <c r="X18" i="100" s="1"/>
  <c r="F40" i="100"/>
  <c r="F41" i="100"/>
  <c r="X41" i="100" s="1"/>
  <c r="F19" i="100"/>
  <c r="X19" i="100" s="1"/>
  <c r="N20" i="100"/>
  <c r="G56" i="100"/>
  <c r="H56" i="100"/>
  <c r="I56" i="100"/>
  <c r="X152" i="62" l="1"/>
  <c r="X124" i="62"/>
  <c r="X204" i="62"/>
  <c r="X178" i="62"/>
  <c r="X114" i="62"/>
  <c r="X207" i="62"/>
  <c r="X95" i="62"/>
  <c r="X97" i="62"/>
  <c r="X99" i="62"/>
  <c r="X24" i="62"/>
  <c r="X26" i="62"/>
  <c r="X106" i="62"/>
  <c r="X64" i="62"/>
  <c r="X72" i="62"/>
  <c r="X193" i="62"/>
  <c r="X27" i="62"/>
  <c r="X46" i="62"/>
  <c r="X14" i="62"/>
  <c r="X92" i="62"/>
  <c r="X205" i="62"/>
  <c r="X103" i="62"/>
  <c r="X34" i="62"/>
  <c r="X47" i="62"/>
  <c r="X155" i="62"/>
  <c r="X69" i="62"/>
  <c r="X84" i="62"/>
  <c r="X158" i="62"/>
  <c r="X177" i="62"/>
  <c r="X165" i="62"/>
  <c r="X144" i="62"/>
  <c r="X38" i="62"/>
  <c r="X121" i="62"/>
  <c r="X67" i="62"/>
  <c r="X76" i="62"/>
  <c r="X129" i="62"/>
  <c r="X182" i="62"/>
  <c r="X202" i="62"/>
  <c r="X5" i="62"/>
  <c r="X111" i="62"/>
  <c r="X179" i="62"/>
  <c r="X52" i="62"/>
  <c r="X183" i="62"/>
  <c r="X206" i="62"/>
  <c r="X136" i="62"/>
  <c r="X9" i="62"/>
  <c r="X12" i="62"/>
  <c r="X13" i="62"/>
  <c r="X138" i="62"/>
  <c r="X190" i="62"/>
  <c r="X201" i="62"/>
  <c r="X15" i="62"/>
  <c r="X16" i="62"/>
  <c r="X94" i="62"/>
  <c r="X141" i="62"/>
  <c r="X102" i="62"/>
  <c r="X22" i="62"/>
  <c r="X23" i="62"/>
  <c r="X29" i="62"/>
  <c r="X145" i="62"/>
  <c r="X168" i="62"/>
  <c r="X32" i="62"/>
  <c r="X107" i="62"/>
  <c r="X110" i="62"/>
  <c r="X147" i="62"/>
  <c r="X169" i="62"/>
  <c r="X113" i="62"/>
  <c r="X115" i="62"/>
  <c r="X117" i="62"/>
  <c r="X122" i="62"/>
  <c r="X123" i="62"/>
  <c r="X54" i="62"/>
  <c r="X57" i="62"/>
  <c r="X59" i="62"/>
  <c r="X125" i="62"/>
  <c r="X65" i="62"/>
  <c r="X66" i="62"/>
  <c r="X153" i="62"/>
  <c r="X154" i="62"/>
  <c r="X70" i="62"/>
  <c r="X73" i="62"/>
  <c r="X74" i="62"/>
  <c r="X79" i="62"/>
  <c r="X82" i="62"/>
  <c r="X87" i="62"/>
  <c r="X90" i="62"/>
  <c r="X132" i="62"/>
  <c r="X135" i="62"/>
  <c r="X161" i="62"/>
  <c r="X164" i="62"/>
  <c r="X185" i="62"/>
  <c r="X191" i="62"/>
  <c r="X196" i="62"/>
  <c r="X200" i="62"/>
  <c r="X51" i="62"/>
  <c r="X58" i="62"/>
  <c r="X130" i="62"/>
  <c r="X159" i="62"/>
  <c r="X194" i="62"/>
  <c r="X176" i="62"/>
  <c r="X4" i="62"/>
  <c r="X7" i="62"/>
  <c r="X10" i="62"/>
  <c r="X137" i="62"/>
  <c r="X93" i="62"/>
  <c r="X166" i="62"/>
  <c r="X18" i="62"/>
  <c r="X20" i="62"/>
  <c r="X140" i="62"/>
  <c r="X198" i="62"/>
  <c r="X167" i="62"/>
  <c r="X30" i="62"/>
  <c r="X31" i="62"/>
  <c r="X143" i="62"/>
  <c r="X35" i="62"/>
  <c r="X105" i="62"/>
  <c r="X40" i="62"/>
  <c r="X108" i="62"/>
  <c r="X109" i="62"/>
  <c r="X41" i="62"/>
  <c r="X42" i="62"/>
  <c r="X44" i="62"/>
  <c r="X171" i="62"/>
  <c r="X172" i="62"/>
  <c r="X48" i="62"/>
  <c r="X120" i="62"/>
  <c r="X148" i="62"/>
  <c r="X180" i="62"/>
  <c r="X53" i="62"/>
  <c r="X55" i="62"/>
  <c r="X56" i="62"/>
  <c r="X60" i="62"/>
  <c r="X63" i="62"/>
  <c r="X68" i="62"/>
  <c r="X151" i="62"/>
  <c r="X156" i="62"/>
  <c r="X181" i="62"/>
  <c r="X80" i="62"/>
  <c r="X81" i="62"/>
  <c r="X88" i="62"/>
  <c r="X89" i="62"/>
  <c r="X133" i="62"/>
  <c r="X134" i="62"/>
  <c r="X162" i="62"/>
  <c r="X163" i="62"/>
  <c r="X186" i="62"/>
  <c r="X188" i="62"/>
  <c r="X197" i="62"/>
  <c r="X199" i="62"/>
  <c r="X49" i="62"/>
  <c r="X174" i="62"/>
  <c r="X77" i="62"/>
  <c r="X85" i="62"/>
  <c r="X91" i="62"/>
  <c r="X189" i="62"/>
  <c r="X8" i="62"/>
  <c r="X11" i="62"/>
  <c r="X139" i="62"/>
  <c r="X17" i="62"/>
  <c r="X19" i="62"/>
  <c r="X98" i="62"/>
  <c r="X187" i="62"/>
  <c r="X21" i="62"/>
  <c r="X100" i="62"/>
  <c r="X28" i="62"/>
  <c r="X104" i="62"/>
  <c r="X142" i="62"/>
  <c r="X36" i="62"/>
  <c r="X37" i="62"/>
  <c r="X146" i="62"/>
  <c r="X39" i="62"/>
  <c r="X170" i="62"/>
  <c r="X43" i="62"/>
  <c r="X112" i="62"/>
  <c r="X116" i="62"/>
  <c r="X118" i="62"/>
  <c r="X119" i="62"/>
  <c r="X149" i="62"/>
  <c r="X173" i="62"/>
  <c r="X50" i="62"/>
  <c r="X150" i="62"/>
  <c r="X61" i="62"/>
  <c r="X62" i="62"/>
  <c r="X126" i="62"/>
  <c r="X127" i="62"/>
  <c r="X71" i="62"/>
  <c r="X75" i="62"/>
  <c r="X78" i="62"/>
  <c r="X83" i="62"/>
  <c r="X86" i="62"/>
  <c r="X128" i="62"/>
  <c r="X131" i="62"/>
  <c r="X157" i="62"/>
  <c r="X160" i="62"/>
  <c r="X175" i="62"/>
  <c r="X184" i="62"/>
  <c r="X192" i="62"/>
  <c r="X195" i="62"/>
  <c r="X203" i="62"/>
  <c r="X208" i="62"/>
  <c r="X45" i="62"/>
  <c r="X33" i="62"/>
  <c r="X25" i="62"/>
  <c r="X101" i="62"/>
  <c r="X96" i="62"/>
  <c r="X3" i="62"/>
  <c r="X6" i="62"/>
  <c r="N4" i="98"/>
  <c r="N14" i="98"/>
  <c r="N5" i="98"/>
  <c r="N6" i="98"/>
  <c r="N7" i="98"/>
  <c r="N8" i="98"/>
  <c r="N9" i="98"/>
  <c r="N15" i="98"/>
  <c r="N10" i="98"/>
  <c r="N11" i="98"/>
  <c r="N12" i="98"/>
  <c r="N13" i="98"/>
  <c r="N3" i="98"/>
  <c r="N8" i="99"/>
  <c r="Q17" i="64"/>
  <c r="F261" i="102"/>
  <c r="E261" i="102"/>
  <c r="D261" i="102"/>
  <c r="F172" i="102"/>
  <c r="E172" i="102"/>
  <c r="D172" i="102"/>
  <c r="F163" i="102"/>
  <c r="E163" i="102"/>
  <c r="D163" i="102"/>
  <c r="F146" i="102"/>
  <c r="E146" i="102"/>
  <c r="D146" i="102"/>
  <c r="F132" i="102"/>
  <c r="E132" i="102"/>
  <c r="D132" i="102"/>
  <c r="F118" i="102"/>
  <c r="E118" i="102"/>
  <c r="D118" i="102"/>
  <c r="F111" i="102"/>
  <c r="E111" i="102"/>
  <c r="D111" i="102"/>
  <c r="F102" i="102"/>
  <c r="E102" i="102"/>
  <c r="D102" i="102"/>
  <c r="F100" i="102"/>
  <c r="E100" i="102"/>
  <c r="D100" i="102"/>
  <c r="F88" i="102"/>
  <c r="E88" i="102"/>
  <c r="D88" i="102"/>
  <c r="F78" i="102"/>
  <c r="E78" i="102"/>
  <c r="D78" i="102"/>
  <c r="F69" i="102"/>
  <c r="E69" i="102"/>
  <c r="D69" i="102"/>
  <c r="F59" i="102"/>
  <c r="E59" i="102"/>
  <c r="D59" i="102"/>
  <c r="F54" i="102"/>
  <c r="E54" i="102"/>
  <c r="D54" i="102"/>
  <c r="F49" i="102"/>
  <c r="E49" i="102"/>
  <c r="D49" i="102"/>
  <c r="F33" i="102"/>
  <c r="E33" i="102"/>
  <c r="D33" i="102"/>
  <c r="F21" i="102"/>
  <c r="E21" i="102"/>
  <c r="D21" i="102"/>
  <c r="F15" i="102"/>
  <c r="E15" i="102"/>
  <c r="D15" i="102"/>
  <c r="L5" i="64"/>
  <c r="L6" i="64"/>
  <c r="L7" i="64"/>
  <c r="L14" i="64"/>
  <c r="L3" i="64"/>
  <c r="L9" i="64"/>
  <c r="L11" i="64"/>
  <c r="L12" i="64"/>
  <c r="L13" i="64"/>
  <c r="L8" i="64"/>
  <c r="L10" i="64"/>
  <c r="L15" i="64"/>
  <c r="L16" i="64"/>
  <c r="L17" i="64"/>
  <c r="N14" i="64" l="1"/>
  <c r="N3" i="64"/>
  <c r="N15" i="64"/>
  <c r="N16" i="64"/>
  <c r="N17" i="64"/>
  <c r="L20" i="100" l="1"/>
  <c r="N4" i="65" l="1"/>
  <c r="N5" i="65"/>
  <c r="N6" i="65"/>
  <c r="N4" i="66"/>
  <c r="N5" i="66"/>
  <c r="N6" i="66"/>
  <c r="N7" i="66"/>
  <c r="N8" i="66"/>
  <c r="N9" i="66"/>
  <c r="N10" i="66"/>
  <c r="N11" i="66"/>
  <c r="N5" i="90"/>
  <c r="N6" i="90"/>
  <c r="N7" i="90"/>
  <c r="N10" i="90"/>
  <c r="N9" i="90"/>
  <c r="N8" i="90"/>
  <c r="N4" i="90"/>
  <c r="N3" i="91"/>
  <c r="N10" i="91"/>
  <c r="N11" i="91"/>
  <c r="N4" i="91"/>
  <c r="N5" i="91"/>
  <c r="N6" i="91"/>
  <c r="N7" i="91"/>
  <c r="N8" i="91"/>
  <c r="N6" i="93"/>
  <c r="N7" i="93"/>
  <c r="N4" i="93"/>
  <c r="N12" i="93"/>
  <c r="N11" i="93"/>
  <c r="N8" i="93"/>
  <c r="N13" i="93"/>
  <c r="N9" i="93"/>
  <c r="N5" i="93"/>
  <c r="N10" i="93"/>
  <c r="N8" i="95"/>
  <c r="N3" i="95"/>
  <c r="N9" i="95"/>
  <c r="N10" i="95"/>
  <c r="N4" i="95"/>
  <c r="N5" i="95"/>
  <c r="N6" i="95"/>
  <c r="N6" i="96"/>
  <c r="N7" i="96"/>
  <c r="N5" i="96"/>
  <c r="N8" i="96"/>
  <c r="N3" i="96"/>
  <c r="N6" i="97"/>
  <c r="N3" i="97"/>
  <c r="N14" i="97"/>
  <c r="N7" i="97"/>
  <c r="N12" i="97"/>
  <c r="N13" i="97"/>
  <c r="N8" i="97"/>
  <c r="N4" i="97"/>
  <c r="N9" i="97"/>
  <c r="N10" i="97"/>
  <c r="N11" i="97"/>
  <c r="N15" i="97"/>
  <c r="N3" i="92"/>
  <c r="N4" i="92"/>
  <c r="N15" i="92"/>
  <c r="N5" i="92"/>
  <c r="N16" i="92"/>
  <c r="N6" i="92"/>
  <c r="N7" i="92"/>
  <c r="N8" i="92"/>
  <c r="N12" i="92"/>
  <c r="N17" i="92"/>
  <c r="N18" i="92"/>
  <c r="N9" i="92"/>
  <c r="N10" i="92"/>
  <c r="N13" i="92"/>
  <c r="N11" i="92"/>
  <c r="N9" i="99"/>
  <c r="N3" i="99"/>
  <c r="N4" i="99"/>
  <c r="N10" i="99"/>
  <c r="N5" i="99"/>
  <c r="N6" i="99"/>
  <c r="N7" i="99"/>
  <c r="N14" i="92"/>
  <c r="N5" i="97"/>
  <c r="N4" i="96"/>
  <c r="N7" i="95"/>
  <c r="N3" i="94"/>
  <c r="N3" i="93"/>
  <c r="N9" i="91"/>
  <c r="N3" i="90"/>
  <c r="N3" i="66"/>
  <c r="N3" i="65"/>
  <c r="N5" i="42"/>
  <c r="N3" i="42"/>
  <c r="N4" i="42"/>
  <c r="N6" i="42"/>
  <c r="N4" i="64"/>
  <c r="N10" i="64"/>
  <c r="N11" i="64"/>
  <c r="N5" i="64"/>
  <c r="N12" i="64"/>
  <c r="N6" i="64"/>
  <c r="N13" i="64"/>
  <c r="N7" i="64"/>
  <c r="N8" i="64"/>
  <c r="N9" i="64"/>
  <c r="N3" i="40"/>
  <c r="N10" i="40"/>
  <c r="N12" i="40"/>
  <c r="N11" i="40"/>
  <c r="N7" i="40"/>
  <c r="N6" i="40"/>
  <c r="N8" i="40"/>
  <c r="N4" i="40"/>
  <c r="N5" i="40"/>
  <c r="N13" i="40"/>
  <c r="N9" i="40"/>
  <c r="N12" i="39"/>
  <c r="N3" i="39"/>
  <c r="N4" i="39"/>
  <c r="N5" i="39"/>
  <c r="N6" i="39"/>
  <c r="N7" i="39"/>
  <c r="N8" i="39"/>
  <c r="N9" i="39"/>
  <c r="N10" i="39"/>
  <c r="N11" i="39"/>
  <c r="N14" i="39"/>
  <c r="N13" i="39"/>
  <c r="N5" i="20"/>
  <c r="N4" i="20"/>
  <c r="N3" i="20"/>
  <c r="N6" i="20"/>
  <c r="N7" i="20"/>
  <c r="C5" i="59" l="1"/>
  <c r="U5" i="20"/>
  <c r="U4" i="20"/>
  <c r="U3" i="20"/>
  <c r="U6" i="20"/>
  <c r="U7" i="20"/>
  <c r="Q5" i="20"/>
  <c r="R5" i="20" s="1"/>
  <c r="Q4" i="20"/>
  <c r="R4" i="20" s="1"/>
  <c r="Q3" i="20"/>
  <c r="R3" i="20" s="1"/>
  <c r="Q6" i="20"/>
  <c r="R6" i="20" s="1"/>
  <c r="Q7" i="20"/>
  <c r="R7" i="20" s="1"/>
  <c r="L5" i="20"/>
  <c r="L4" i="20"/>
  <c r="L3" i="20"/>
  <c r="L6" i="20"/>
  <c r="L7" i="20"/>
  <c r="J5" i="20"/>
  <c r="J4" i="20"/>
  <c r="J3" i="20"/>
  <c r="J6" i="20"/>
  <c r="J7" i="20"/>
  <c r="J20" i="100"/>
  <c r="U20" i="100"/>
  <c r="F13" i="39"/>
  <c r="J13" i="39"/>
  <c r="L13" i="39"/>
  <c r="Q13" i="39"/>
  <c r="R13" i="39" s="1"/>
  <c r="U13" i="39"/>
  <c r="X2" i="39"/>
  <c r="X2" i="62"/>
  <c r="C21" i="59"/>
  <c r="L9" i="99"/>
  <c r="L3" i="99"/>
  <c r="L4" i="99"/>
  <c r="L10" i="99"/>
  <c r="L5" i="99"/>
  <c r="L6" i="99"/>
  <c r="L7" i="99"/>
  <c r="J9" i="99"/>
  <c r="J3" i="99"/>
  <c r="J4" i="99"/>
  <c r="J10" i="99"/>
  <c r="J5" i="99"/>
  <c r="J6" i="99"/>
  <c r="J7" i="99"/>
  <c r="J8" i="99"/>
  <c r="H11" i="99"/>
  <c r="G11" i="99"/>
  <c r="C20" i="59" s="1"/>
  <c r="J3" i="92"/>
  <c r="J4" i="92"/>
  <c r="J15" i="92"/>
  <c r="J5" i="92"/>
  <c r="J16" i="92"/>
  <c r="J6" i="92"/>
  <c r="J7" i="92"/>
  <c r="J8" i="92"/>
  <c r="J12" i="92"/>
  <c r="J17" i="92"/>
  <c r="J18" i="92"/>
  <c r="J9" i="92"/>
  <c r="J10" i="92"/>
  <c r="J13" i="92"/>
  <c r="J11" i="92"/>
  <c r="J14" i="92"/>
  <c r="G19" i="92"/>
  <c r="C19" i="59" s="1"/>
  <c r="H19" i="92"/>
  <c r="Q20" i="100"/>
  <c r="R20" i="100" s="1"/>
  <c r="U9" i="99"/>
  <c r="U3" i="99"/>
  <c r="U4" i="99"/>
  <c r="U10" i="99"/>
  <c r="U5" i="99"/>
  <c r="U6" i="99"/>
  <c r="U7" i="99"/>
  <c r="U8" i="99"/>
  <c r="U3" i="92"/>
  <c r="U4" i="92"/>
  <c r="U15" i="92"/>
  <c r="U5" i="92"/>
  <c r="U16" i="92"/>
  <c r="U6" i="92"/>
  <c r="U7" i="92"/>
  <c r="U8" i="92"/>
  <c r="U12" i="92"/>
  <c r="U17" i="92"/>
  <c r="U18" i="92"/>
  <c r="U9" i="92"/>
  <c r="U10" i="92"/>
  <c r="U13" i="92"/>
  <c r="U11" i="92"/>
  <c r="U14" i="92"/>
  <c r="U4" i="66"/>
  <c r="U5" i="66"/>
  <c r="U6" i="66"/>
  <c r="U7" i="66"/>
  <c r="U8" i="66"/>
  <c r="U9" i="66"/>
  <c r="U10" i="66"/>
  <c r="U11" i="66"/>
  <c r="U3" i="66"/>
  <c r="Q4" i="66"/>
  <c r="R4" i="66" s="1"/>
  <c r="Q5" i="66"/>
  <c r="R5" i="66" s="1"/>
  <c r="Q6" i="66"/>
  <c r="R6" i="66" s="1"/>
  <c r="Q7" i="66"/>
  <c r="R7" i="66" s="1"/>
  <c r="Q8" i="66"/>
  <c r="R8" i="66" s="1"/>
  <c r="Q9" i="66"/>
  <c r="R9" i="66" s="1"/>
  <c r="Q10" i="66"/>
  <c r="R10" i="66" s="1"/>
  <c r="Q11" i="66"/>
  <c r="R11" i="66" s="1"/>
  <c r="Q3" i="66"/>
  <c r="R3" i="66" s="1"/>
  <c r="L4" i="66"/>
  <c r="L5" i="66"/>
  <c r="L6" i="66"/>
  <c r="L7" i="66"/>
  <c r="L8" i="66"/>
  <c r="L9" i="66"/>
  <c r="L10" i="66"/>
  <c r="L11" i="66"/>
  <c r="L3" i="66"/>
  <c r="J4" i="66"/>
  <c r="J5" i="66"/>
  <c r="J6" i="66"/>
  <c r="J7" i="66"/>
  <c r="J8" i="66"/>
  <c r="J9" i="66"/>
  <c r="J10" i="66"/>
  <c r="J11" i="66"/>
  <c r="J3" i="66"/>
  <c r="I12" i="66"/>
  <c r="H12" i="66"/>
  <c r="G12" i="66"/>
  <c r="C10" i="59" s="1"/>
  <c r="U4" i="65"/>
  <c r="U5" i="65"/>
  <c r="U6" i="65"/>
  <c r="U3" i="65"/>
  <c r="Q4" i="65"/>
  <c r="R4" i="65" s="1"/>
  <c r="Q5" i="65"/>
  <c r="R5" i="65" s="1"/>
  <c r="Q6" i="65"/>
  <c r="R6" i="65" s="1"/>
  <c r="Q3" i="65"/>
  <c r="R3" i="65" s="1"/>
  <c r="L4" i="65"/>
  <c r="L5" i="65"/>
  <c r="L6" i="65"/>
  <c r="L3" i="65"/>
  <c r="J4" i="65"/>
  <c r="J5" i="65"/>
  <c r="J6" i="65"/>
  <c r="J3" i="65"/>
  <c r="I7" i="65"/>
  <c r="H7" i="65"/>
  <c r="G7" i="65"/>
  <c r="C9" i="59" s="1"/>
  <c r="U5" i="42"/>
  <c r="U3" i="42"/>
  <c r="U4" i="42"/>
  <c r="U6" i="42"/>
  <c r="Q5" i="42"/>
  <c r="R5" i="42" s="1"/>
  <c r="Q3" i="42"/>
  <c r="R3" i="42" s="1"/>
  <c r="Q4" i="42"/>
  <c r="R4" i="42" s="1"/>
  <c r="Q6" i="42"/>
  <c r="R6" i="42" s="1"/>
  <c r="L5" i="42"/>
  <c r="L3" i="42"/>
  <c r="L4" i="42"/>
  <c r="L6" i="42"/>
  <c r="J5" i="42"/>
  <c r="J3" i="42"/>
  <c r="J4" i="42"/>
  <c r="J6" i="42"/>
  <c r="I7" i="42"/>
  <c r="H7" i="42"/>
  <c r="G7" i="42"/>
  <c r="C8" i="59" s="1"/>
  <c r="I18" i="64"/>
  <c r="H18" i="64"/>
  <c r="G18" i="64"/>
  <c r="C7" i="59" s="1"/>
  <c r="U14" i="64"/>
  <c r="U3" i="64"/>
  <c r="U9" i="64"/>
  <c r="U4" i="64"/>
  <c r="U10" i="64"/>
  <c r="U11" i="64"/>
  <c r="U5" i="64"/>
  <c r="U12" i="64"/>
  <c r="U6" i="64"/>
  <c r="U13" i="64"/>
  <c r="U7" i="64"/>
  <c r="U8" i="64"/>
  <c r="U17" i="64"/>
  <c r="U16" i="64"/>
  <c r="U15" i="64"/>
  <c r="Q16" i="64"/>
  <c r="R16" i="64" s="1"/>
  <c r="Q14" i="64"/>
  <c r="R14" i="64" s="1"/>
  <c r="Q3" i="64"/>
  <c r="R3" i="64" s="1"/>
  <c r="Q9" i="64"/>
  <c r="R9" i="64" s="1"/>
  <c r="Q4" i="64"/>
  <c r="R4" i="64" s="1"/>
  <c r="Q10" i="64"/>
  <c r="R10" i="64" s="1"/>
  <c r="Q11" i="64"/>
  <c r="R11" i="64" s="1"/>
  <c r="Q5" i="64"/>
  <c r="R5" i="64" s="1"/>
  <c r="Q12" i="64"/>
  <c r="R12" i="64" s="1"/>
  <c r="Q6" i="64"/>
  <c r="R6" i="64" s="1"/>
  <c r="Q13" i="64"/>
  <c r="R13" i="64" s="1"/>
  <c r="Q7" i="64"/>
  <c r="R7" i="64" s="1"/>
  <c r="Q8" i="64"/>
  <c r="R8" i="64" s="1"/>
  <c r="R17" i="64"/>
  <c r="Q15" i="64"/>
  <c r="R15" i="64" s="1"/>
  <c r="L4" i="64"/>
  <c r="J14" i="64"/>
  <c r="J3" i="64"/>
  <c r="J9" i="64"/>
  <c r="J4" i="64"/>
  <c r="J10" i="64"/>
  <c r="J11" i="64"/>
  <c r="J5" i="64"/>
  <c r="J12" i="64"/>
  <c r="J6" i="64"/>
  <c r="J13" i="64"/>
  <c r="J7" i="64"/>
  <c r="J8" i="64"/>
  <c r="J17" i="64"/>
  <c r="J16" i="64"/>
  <c r="J15" i="64"/>
  <c r="X2" i="40"/>
  <c r="F9" i="40"/>
  <c r="J9" i="40"/>
  <c r="L9" i="40"/>
  <c r="Q9" i="40"/>
  <c r="R9" i="40" s="1"/>
  <c r="U9" i="40"/>
  <c r="U3" i="40"/>
  <c r="U10" i="40"/>
  <c r="U12" i="40"/>
  <c r="U11" i="40"/>
  <c r="U7" i="40"/>
  <c r="U6" i="40"/>
  <c r="U8" i="40"/>
  <c r="U4" i="40"/>
  <c r="U5" i="40"/>
  <c r="U13" i="40"/>
  <c r="Q3" i="40"/>
  <c r="R3" i="40" s="1"/>
  <c r="Q10" i="40"/>
  <c r="R10" i="40" s="1"/>
  <c r="Q12" i="40"/>
  <c r="R12" i="40" s="1"/>
  <c r="Q11" i="40"/>
  <c r="R11" i="40" s="1"/>
  <c r="Q7" i="40"/>
  <c r="R7" i="40" s="1"/>
  <c r="Q6" i="40"/>
  <c r="R6" i="40" s="1"/>
  <c r="Q8" i="40"/>
  <c r="R8" i="40" s="1"/>
  <c r="Q4" i="40"/>
  <c r="R4" i="40" s="1"/>
  <c r="Q5" i="40"/>
  <c r="R5" i="40" s="1"/>
  <c r="Q13" i="40"/>
  <c r="R13" i="40" s="1"/>
  <c r="Q12" i="39"/>
  <c r="R12" i="39" s="1"/>
  <c r="L3" i="40"/>
  <c r="L10" i="40"/>
  <c r="L12" i="40"/>
  <c r="L11" i="40"/>
  <c r="L7" i="40"/>
  <c r="L6" i="40"/>
  <c r="L8" i="40"/>
  <c r="L4" i="40"/>
  <c r="L5" i="40"/>
  <c r="L13" i="40"/>
  <c r="J3" i="40"/>
  <c r="J10" i="40"/>
  <c r="J12" i="40"/>
  <c r="J11" i="40"/>
  <c r="J7" i="40"/>
  <c r="J6" i="40"/>
  <c r="J8" i="40"/>
  <c r="J4" i="40"/>
  <c r="J5" i="40"/>
  <c r="J13" i="40"/>
  <c r="I14" i="40"/>
  <c r="H14" i="40"/>
  <c r="G14" i="40"/>
  <c r="C6" i="59" s="1"/>
  <c r="U3" i="39"/>
  <c r="U4" i="39"/>
  <c r="U5" i="39"/>
  <c r="U6" i="39"/>
  <c r="U7" i="39"/>
  <c r="U8" i="39"/>
  <c r="U9" i="39"/>
  <c r="U10" i="39"/>
  <c r="U11" i="39"/>
  <c r="U14" i="39"/>
  <c r="U12" i="39"/>
  <c r="Q3" i="39"/>
  <c r="R3" i="39" s="1"/>
  <c r="Q4" i="39"/>
  <c r="R4" i="39" s="1"/>
  <c r="Q5" i="39"/>
  <c r="R5" i="39" s="1"/>
  <c r="Q6" i="39"/>
  <c r="Q7" i="39"/>
  <c r="R7" i="39" s="1"/>
  <c r="Q8" i="39"/>
  <c r="R8" i="39" s="1"/>
  <c r="Q9" i="39"/>
  <c r="R9" i="39" s="1"/>
  <c r="Q10" i="39"/>
  <c r="R10" i="39" s="1"/>
  <c r="Q11" i="39"/>
  <c r="R11" i="39" s="1"/>
  <c r="Q14" i="39"/>
  <c r="R14" i="39" s="1"/>
  <c r="J3" i="39"/>
  <c r="J4" i="39"/>
  <c r="J5" i="39"/>
  <c r="J6" i="39"/>
  <c r="J7" i="39"/>
  <c r="J8" i="39"/>
  <c r="J9" i="39"/>
  <c r="J10" i="39"/>
  <c r="J11" i="39"/>
  <c r="J14" i="39"/>
  <c r="J12" i="39"/>
  <c r="I15" i="39"/>
  <c r="H15" i="39"/>
  <c r="G15" i="39"/>
  <c r="C4" i="59" s="1"/>
  <c r="X2" i="20"/>
  <c r="F5" i="20"/>
  <c r="F4" i="20"/>
  <c r="F3" i="20"/>
  <c r="F6" i="20"/>
  <c r="F7" i="20"/>
  <c r="Q3" i="92"/>
  <c r="R3" i="92" s="1"/>
  <c r="Q4" i="92"/>
  <c r="R4" i="92" s="1"/>
  <c r="Q15" i="92"/>
  <c r="R15" i="92" s="1"/>
  <c r="Q5" i="92"/>
  <c r="R5" i="92" s="1"/>
  <c r="Q16" i="92"/>
  <c r="R16" i="92" s="1"/>
  <c r="Q6" i="92"/>
  <c r="R6" i="92" s="1"/>
  <c r="Q7" i="92"/>
  <c r="R7" i="92" s="1"/>
  <c r="Q8" i="92"/>
  <c r="R8" i="92" s="1"/>
  <c r="Q12" i="92"/>
  <c r="R12" i="92" s="1"/>
  <c r="Q17" i="92"/>
  <c r="R17" i="92" s="1"/>
  <c r="Q18" i="92"/>
  <c r="R18" i="92" s="1"/>
  <c r="Q9" i="92"/>
  <c r="R9" i="92" s="1"/>
  <c r="Q10" i="92"/>
  <c r="R10" i="92" s="1"/>
  <c r="Q13" i="92"/>
  <c r="R13" i="92" s="1"/>
  <c r="Q11" i="92"/>
  <c r="R11" i="92" s="1"/>
  <c r="Q14" i="92"/>
  <c r="R14" i="92" s="1"/>
  <c r="Q5" i="99"/>
  <c r="R5" i="99" s="1"/>
  <c r="Q6" i="99"/>
  <c r="R6" i="99" s="1"/>
  <c r="Q7" i="99"/>
  <c r="R7" i="99" s="1"/>
  <c r="Q9" i="99"/>
  <c r="R9" i="99" s="1"/>
  <c r="Q3" i="99"/>
  <c r="R3" i="99" s="1"/>
  <c r="Q4" i="99"/>
  <c r="R4" i="99" s="1"/>
  <c r="Q10" i="99"/>
  <c r="R10" i="99" s="1"/>
  <c r="Q8" i="99"/>
  <c r="R8" i="99" s="1"/>
  <c r="F3" i="64"/>
  <c r="X2" i="64"/>
  <c r="F9" i="64"/>
  <c r="X9" i="64" s="1"/>
  <c r="X2" i="66"/>
  <c r="F3" i="66"/>
  <c r="F4" i="66"/>
  <c r="F5" i="66"/>
  <c r="F6" i="66"/>
  <c r="F7" i="66"/>
  <c r="F8" i="66"/>
  <c r="F9" i="66"/>
  <c r="F10" i="66"/>
  <c r="F11" i="66"/>
  <c r="X2" i="100"/>
  <c r="F20" i="100"/>
  <c r="F7" i="96"/>
  <c r="J7" i="96"/>
  <c r="L7" i="96"/>
  <c r="Q7" i="96"/>
  <c r="R7" i="96" s="1"/>
  <c r="U7" i="96"/>
  <c r="X2" i="96"/>
  <c r="L5" i="96"/>
  <c r="F5" i="96"/>
  <c r="J5" i="96"/>
  <c r="Q5" i="96"/>
  <c r="R5" i="96" s="1"/>
  <c r="U5" i="96"/>
  <c r="F8" i="96"/>
  <c r="J8" i="96"/>
  <c r="L8" i="96"/>
  <c r="Q8" i="96"/>
  <c r="R8" i="96" s="1"/>
  <c r="U8" i="96"/>
  <c r="L8" i="95"/>
  <c r="F8" i="95"/>
  <c r="J8" i="95"/>
  <c r="Q8" i="95"/>
  <c r="R8" i="95" s="1"/>
  <c r="U8" i="95"/>
  <c r="X2" i="95"/>
  <c r="F3" i="95"/>
  <c r="J3" i="95"/>
  <c r="L3" i="95"/>
  <c r="Q3" i="95"/>
  <c r="R3" i="95" s="1"/>
  <c r="U3" i="95"/>
  <c r="F9" i="95"/>
  <c r="J9" i="95"/>
  <c r="L9" i="95"/>
  <c r="Q9" i="95"/>
  <c r="R9" i="95" s="1"/>
  <c r="U9" i="95"/>
  <c r="F10" i="95"/>
  <c r="J10" i="95"/>
  <c r="L10" i="95"/>
  <c r="Q10" i="95"/>
  <c r="R10" i="95" s="1"/>
  <c r="U10" i="95"/>
  <c r="F4" i="95"/>
  <c r="J4" i="95"/>
  <c r="L4" i="95"/>
  <c r="Q4" i="95"/>
  <c r="R4" i="95" s="1"/>
  <c r="U4" i="95"/>
  <c r="L5" i="95"/>
  <c r="F5" i="95"/>
  <c r="J5" i="95"/>
  <c r="Q5" i="95"/>
  <c r="R5" i="95" s="1"/>
  <c r="U5" i="95"/>
  <c r="F6" i="95"/>
  <c r="J6" i="95"/>
  <c r="L6" i="95"/>
  <c r="Q6" i="95"/>
  <c r="R6" i="95" s="1"/>
  <c r="U6" i="95"/>
  <c r="Q6" i="97"/>
  <c r="R6" i="97" s="1"/>
  <c r="Q3" i="97"/>
  <c r="R3" i="97" s="1"/>
  <c r="Q14" i="97"/>
  <c r="R14" i="97" s="1"/>
  <c r="Q7" i="97"/>
  <c r="R7" i="97" s="1"/>
  <c r="Q12" i="97"/>
  <c r="R12" i="97" s="1"/>
  <c r="Q13" i="97"/>
  <c r="R13" i="97" s="1"/>
  <c r="Q8" i="97"/>
  <c r="R8" i="97" s="1"/>
  <c r="Q4" i="97"/>
  <c r="R4" i="97" s="1"/>
  <c r="Q9" i="97"/>
  <c r="R9" i="97" s="1"/>
  <c r="Q10" i="97"/>
  <c r="Q11" i="97"/>
  <c r="R11" i="97" s="1"/>
  <c r="Q15" i="97"/>
  <c r="R15" i="97" s="1"/>
  <c r="Q5" i="97"/>
  <c r="R5" i="97" s="1"/>
  <c r="Q4" i="98"/>
  <c r="R4" i="98" s="1"/>
  <c r="Q14" i="98"/>
  <c r="R14" i="98" s="1"/>
  <c r="Q5" i="98"/>
  <c r="R5" i="98" s="1"/>
  <c r="Q6" i="98"/>
  <c r="R6" i="98" s="1"/>
  <c r="Q7" i="98"/>
  <c r="R7" i="98" s="1"/>
  <c r="Q8" i="98"/>
  <c r="R8" i="98" s="1"/>
  <c r="Q9" i="98"/>
  <c r="R9" i="98" s="1"/>
  <c r="Q15" i="98"/>
  <c r="R15" i="98" s="1"/>
  <c r="Q10" i="98"/>
  <c r="R10" i="98" s="1"/>
  <c r="Q11" i="98"/>
  <c r="R11" i="98" s="1"/>
  <c r="Q12" i="98"/>
  <c r="R12" i="98" s="1"/>
  <c r="Q13" i="98"/>
  <c r="R13" i="98" s="1"/>
  <c r="Q3" i="98"/>
  <c r="R3" i="98" s="1"/>
  <c r="F15" i="64"/>
  <c r="X15" i="64" s="1"/>
  <c r="F7" i="64"/>
  <c r="X7" i="64" s="1"/>
  <c r="F8" i="99"/>
  <c r="F9" i="99"/>
  <c r="F3" i="99"/>
  <c r="X3" i="99" s="1"/>
  <c r="F4" i="99"/>
  <c r="F10" i="99"/>
  <c r="X10" i="99" s="1"/>
  <c r="F5" i="99"/>
  <c r="F6" i="99"/>
  <c r="X6" i="99" s="1"/>
  <c r="F7" i="99"/>
  <c r="F3" i="92"/>
  <c r="X3" i="92" s="1"/>
  <c r="F4" i="92"/>
  <c r="F15" i="92"/>
  <c r="F5" i="92"/>
  <c r="F16" i="92"/>
  <c r="X16" i="92" s="1"/>
  <c r="F6" i="92"/>
  <c r="F7" i="92"/>
  <c r="F8" i="92"/>
  <c r="F12" i="92"/>
  <c r="X12" i="92" s="1"/>
  <c r="F17" i="92"/>
  <c r="F18" i="92"/>
  <c r="F9" i="92"/>
  <c r="F10" i="92"/>
  <c r="X10" i="92" s="1"/>
  <c r="F13" i="92"/>
  <c r="F11" i="92"/>
  <c r="F4" i="98"/>
  <c r="F14" i="98"/>
  <c r="F5" i="98"/>
  <c r="F6" i="98"/>
  <c r="F7" i="98"/>
  <c r="F8" i="98"/>
  <c r="F9" i="98"/>
  <c r="F15" i="98"/>
  <c r="F10" i="98"/>
  <c r="F11" i="98"/>
  <c r="F12" i="98"/>
  <c r="F13" i="98"/>
  <c r="F6" i="97"/>
  <c r="F3" i="97"/>
  <c r="X3" i="97" s="1"/>
  <c r="F14" i="97"/>
  <c r="F7" i="97"/>
  <c r="F12" i="97"/>
  <c r="F13" i="97"/>
  <c r="X13" i="97" s="1"/>
  <c r="F8" i="97"/>
  <c r="F4" i="97"/>
  <c r="F9" i="97"/>
  <c r="F10" i="97"/>
  <c r="X10" i="97" s="1"/>
  <c r="F11" i="97"/>
  <c r="F15" i="97"/>
  <c r="F6" i="96"/>
  <c r="F3" i="96"/>
  <c r="F6" i="93"/>
  <c r="F7" i="93"/>
  <c r="F4" i="93"/>
  <c r="F12" i="93"/>
  <c r="F11" i="93"/>
  <c r="F8" i="93"/>
  <c r="F13" i="93"/>
  <c r="F9" i="93"/>
  <c r="F5" i="93"/>
  <c r="F10" i="93"/>
  <c r="F3" i="91"/>
  <c r="F10" i="91"/>
  <c r="F11" i="91"/>
  <c r="F4" i="91"/>
  <c r="F5" i="91"/>
  <c r="F6" i="91"/>
  <c r="F7" i="91"/>
  <c r="F8" i="91"/>
  <c r="F5" i="90"/>
  <c r="F6" i="90"/>
  <c r="F7" i="90"/>
  <c r="F10" i="90"/>
  <c r="F9" i="90"/>
  <c r="F8" i="90"/>
  <c r="F4" i="90"/>
  <c r="F4" i="65"/>
  <c r="F5" i="65"/>
  <c r="F6" i="65"/>
  <c r="F5" i="42"/>
  <c r="F3" i="42"/>
  <c r="F4" i="42"/>
  <c r="F14" i="64"/>
  <c r="X14" i="64" s="1"/>
  <c r="F4" i="64"/>
  <c r="X4" i="64" s="1"/>
  <c r="F10" i="64"/>
  <c r="F11" i="64"/>
  <c r="F5" i="64"/>
  <c r="X5" i="64" s="1"/>
  <c r="F12" i="64"/>
  <c r="X12" i="64" s="1"/>
  <c r="F6" i="64"/>
  <c r="F13" i="64"/>
  <c r="F8" i="64"/>
  <c r="X8" i="64" s="1"/>
  <c r="F17" i="64"/>
  <c r="F16" i="64"/>
  <c r="F3" i="40"/>
  <c r="F10" i="40"/>
  <c r="X10" i="40" s="1"/>
  <c r="Y10" i="40" s="1"/>
  <c r="F12" i="40"/>
  <c r="F11" i="40"/>
  <c r="F7" i="40"/>
  <c r="F6" i="40"/>
  <c r="X6" i="40" s="1"/>
  <c r="Y6" i="40" s="1"/>
  <c r="F8" i="40"/>
  <c r="F4" i="40"/>
  <c r="F5" i="40"/>
  <c r="F13" i="40"/>
  <c r="X13" i="40" s="1"/>
  <c r="Y13" i="40" s="1"/>
  <c r="F3" i="39"/>
  <c r="F4" i="39"/>
  <c r="F5" i="39"/>
  <c r="F6" i="39"/>
  <c r="F7" i="39"/>
  <c r="F8" i="39"/>
  <c r="F9" i="39"/>
  <c r="F10" i="39"/>
  <c r="F11" i="39"/>
  <c r="F14" i="39"/>
  <c r="F14" i="92"/>
  <c r="F3" i="98"/>
  <c r="F5" i="97"/>
  <c r="F4" i="96"/>
  <c r="F7" i="95"/>
  <c r="F3" i="94"/>
  <c r="F3" i="93"/>
  <c r="F9" i="91"/>
  <c r="F3" i="90"/>
  <c r="F3" i="65"/>
  <c r="F6" i="42"/>
  <c r="F12" i="39"/>
  <c r="L3" i="92"/>
  <c r="L4" i="92"/>
  <c r="L15" i="92"/>
  <c r="L5" i="92"/>
  <c r="L16" i="92"/>
  <c r="L6" i="92"/>
  <c r="L7" i="92"/>
  <c r="L8" i="92"/>
  <c r="L12" i="92"/>
  <c r="L17" i="92"/>
  <c r="L18" i="92"/>
  <c r="L9" i="92"/>
  <c r="L10" i="92"/>
  <c r="L13" i="92"/>
  <c r="L11" i="92"/>
  <c r="J4" i="98"/>
  <c r="J14" i="98"/>
  <c r="J5" i="98"/>
  <c r="J6" i="98"/>
  <c r="U6" i="98"/>
  <c r="L6" i="98"/>
  <c r="X2" i="98"/>
  <c r="J7" i="98"/>
  <c r="J8" i="98"/>
  <c r="J9" i="98"/>
  <c r="J15" i="98"/>
  <c r="J10" i="98"/>
  <c r="J11" i="98"/>
  <c r="J12" i="98"/>
  <c r="J13" i="98"/>
  <c r="U13" i="98"/>
  <c r="L13" i="98"/>
  <c r="J3" i="98"/>
  <c r="U3" i="98"/>
  <c r="L3" i="98"/>
  <c r="J5" i="97"/>
  <c r="U5" i="90"/>
  <c r="U6" i="90"/>
  <c r="U7" i="90"/>
  <c r="U10" i="90"/>
  <c r="U9" i="90"/>
  <c r="U8" i="90"/>
  <c r="U4" i="90"/>
  <c r="Q5" i="90"/>
  <c r="R5" i="90" s="1"/>
  <c r="Q6" i="90"/>
  <c r="R6" i="90" s="1"/>
  <c r="Q7" i="90"/>
  <c r="R7" i="90" s="1"/>
  <c r="Q10" i="90"/>
  <c r="R10" i="90" s="1"/>
  <c r="Q9" i="90"/>
  <c r="R9" i="90" s="1"/>
  <c r="Q8" i="90"/>
  <c r="R8" i="90" s="1"/>
  <c r="Q4" i="90"/>
  <c r="R4" i="90" s="1"/>
  <c r="U6" i="97"/>
  <c r="U3" i="97"/>
  <c r="U14" i="97"/>
  <c r="U7" i="97"/>
  <c r="U12" i="97"/>
  <c r="U13" i="97"/>
  <c r="U8" i="97"/>
  <c r="U4" i="97"/>
  <c r="U9" i="97"/>
  <c r="U10" i="97"/>
  <c r="U11" i="97"/>
  <c r="U15" i="97"/>
  <c r="L6" i="97"/>
  <c r="L3" i="97"/>
  <c r="L14" i="97"/>
  <c r="L7" i="97"/>
  <c r="L12" i="97"/>
  <c r="L13" i="97"/>
  <c r="J13" i="97"/>
  <c r="X2" i="97"/>
  <c r="L8" i="97"/>
  <c r="L4" i="97"/>
  <c r="L9" i="97"/>
  <c r="L10" i="97"/>
  <c r="L11" i="97"/>
  <c r="L15" i="97"/>
  <c r="U4" i="98"/>
  <c r="U14" i="98"/>
  <c r="U5" i="98"/>
  <c r="U7" i="98"/>
  <c r="U8" i="98"/>
  <c r="U9" i="98"/>
  <c r="U15" i="98"/>
  <c r="U10" i="98"/>
  <c r="U11" i="98"/>
  <c r="U12" i="98"/>
  <c r="I11" i="90"/>
  <c r="H11" i="90"/>
  <c r="G11" i="90"/>
  <c r="C11" i="59" s="1"/>
  <c r="H12" i="91"/>
  <c r="G12" i="91"/>
  <c r="C12" i="59" s="1"/>
  <c r="I12" i="91"/>
  <c r="R10" i="97"/>
  <c r="J10" i="90"/>
  <c r="L10" i="90"/>
  <c r="X2" i="90"/>
  <c r="Q3" i="94"/>
  <c r="R3" i="94" s="1"/>
  <c r="I19" i="92"/>
  <c r="J3" i="94"/>
  <c r="L5" i="39"/>
  <c r="L12" i="39"/>
  <c r="X2" i="99"/>
  <c r="L8" i="99"/>
  <c r="X2" i="92"/>
  <c r="L14" i="92"/>
  <c r="L4" i="98"/>
  <c r="L14" i="98"/>
  <c r="L5" i="98"/>
  <c r="L7" i="98"/>
  <c r="L8" i="98"/>
  <c r="L9" i="98"/>
  <c r="L15" i="98"/>
  <c r="L10" i="98"/>
  <c r="L11" i="98"/>
  <c r="L12" i="98"/>
  <c r="J6" i="97"/>
  <c r="J3" i="97"/>
  <c r="J14" i="97"/>
  <c r="J7" i="97"/>
  <c r="J12" i="97"/>
  <c r="J8" i="97"/>
  <c r="J4" i="97"/>
  <c r="J9" i="97"/>
  <c r="J10" i="97"/>
  <c r="J11" i="97"/>
  <c r="J15" i="97"/>
  <c r="U5" i="97"/>
  <c r="L5" i="97"/>
  <c r="U6" i="96"/>
  <c r="J6" i="96"/>
  <c r="L6" i="96"/>
  <c r="Q6" i="96"/>
  <c r="R6" i="96" s="1"/>
  <c r="U3" i="96"/>
  <c r="J3" i="96"/>
  <c r="L3" i="96"/>
  <c r="Q3" i="96"/>
  <c r="R3" i="96" s="1"/>
  <c r="U4" i="96"/>
  <c r="J4" i="96"/>
  <c r="L4" i="96"/>
  <c r="Q4" i="96"/>
  <c r="R4" i="96" s="1"/>
  <c r="J7" i="95"/>
  <c r="L7" i="95"/>
  <c r="Q7" i="95"/>
  <c r="R7" i="95" s="1"/>
  <c r="U7" i="95"/>
  <c r="U3" i="94"/>
  <c r="X2" i="94"/>
  <c r="U6" i="93"/>
  <c r="U7" i="93"/>
  <c r="U4" i="93"/>
  <c r="U12" i="93"/>
  <c r="U11" i="93"/>
  <c r="U8" i="93"/>
  <c r="U13" i="93"/>
  <c r="U9" i="93"/>
  <c r="U5" i="93"/>
  <c r="U10" i="93"/>
  <c r="U3" i="93"/>
  <c r="X2" i="93"/>
  <c r="U3" i="91"/>
  <c r="J3" i="91"/>
  <c r="L3" i="91"/>
  <c r="Q3" i="91"/>
  <c r="R3" i="91" s="1"/>
  <c r="X2" i="91"/>
  <c r="U10" i="91"/>
  <c r="J10" i="91"/>
  <c r="L10" i="91"/>
  <c r="Q10" i="91"/>
  <c r="R10" i="91" s="1"/>
  <c r="U11" i="91"/>
  <c r="J11" i="91"/>
  <c r="L11" i="91"/>
  <c r="Q11" i="91"/>
  <c r="R11" i="91" s="1"/>
  <c r="U4" i="91"/>
  <c r="J4" i="91"/>
  <c r="L4" i="91"/>
  <c r="Q4" i="91"/>
  <c r="R4" i="91" s="1"/>
  <c r="U5" i="91"/>
  <c r="J5" i="91"/>
  <c r="L5" i="91"/>
  <c r="Q5" i="91"/>
  <c r="R5" i="91" s="1"/>
  <c r="U6" i="91"/>
  <c r="J6" i="91"/>
  <c r="L6" i="91"/>
  <c r="Q6" i="91"/>
  <c r="R6" i="91" s="1"/>
  <c r="U7" i="91"/>
  <c r="J7" i="91"/>
  <c r="L7" i="91"/>
  <c r="Q7" i="91"/>
  <c r="R7" i="91" s="1"/>
  <c r="U8" i="91"/>
  <c r="J8" i="91"/>
  <c r="L8" i="91"/>
  <c r="Q8" i="91"/>
  <c r="R8" i="91" s="1"/>
  <c r="U9" i="91"/>
  <c r="J9" i="91"/>
  <c r="L9" i="91"/>
  <c r="Q9" i="91"/>
  <c r="R9" i="91" s="1"/>
  <c r="J5" i="90"/>
  <c r="L5" i="90"/>
  <c r="J6" i="90"/>
  <c r="L6" i="90"/>
  <c r="J7" i="90"/>
  <c r="L7" i="90"/>
  <c r="J9" i="90"/>
  <c r="L9" i="90"/>
  <c r="J8" i="90"/>
  <c r="L8" i="90"/>
  <c r="J4" i="90"/>
  <c r="L4" i="90"/>
  <c r="U3" i="90"/>
  <c r="J3" i="90"/>
  <c r="L3" i="90"/>
  <c r="Q3" i="90"/>
  <c r="R3" i="90" s="1"/>
  <c r="X2" i="65"/>
  <c r="X2" i="42"/>
  <c r="L3" i="39"/>
  <c r="L7" i="39"/>
  <c r="L8" i="39"/>
  <c r="L9" i="39"/>
  <c r="L10" i="39"/>
  <c r="L11" i="39"/>
  <c r="L14" i="39"/>
  <c r="G14" i="93"/>
  <c r="C13" i="59" s="1"/>
  <c r="G4" i="94"/>
  <c r="C14" i="59" s="1"/>
  <c r="G11" i="95"/>
  <c r="C15" i="59" s="1"/>
  <c r="G9" i="96"/>
  <c r="C16" i="59" s="1"/>
  <c r="G16" i="97"/>
  <c r="C17" i="59" s="1"/>
  <c r="G16" i="98"/>
  <c r="C18" i="59" s="1"/>
  <c r="I11" i="99"/>
  <c r="I16" i="98"/>
  <c r="H16" i="98"/>
  <c r="I16" i="97"/>
  <c r="H16" i="97"/>
  <c r="I9" i="96"/>
  <c r="H9" i="96"/>
  <c r="I11" i="95"/>
  <c r="H11" i="95"/>
  <c r="I4" i="94"/>
  <c r="H4" i="94"/>
  <c r="L3" i="94"/>
  <c r="J3" i="93"/>
  <c r="L3" i="93"/>
  <c r="Q3" i="93"/>
  <c r="R3" i="93" s="1"/>
  <c r="J6" i="93"/>
  <c r="L6" i="93"/>
  <c r="Q6" i="93"/>
  <c r="R6" i="93" s="1"/>
  <c r="J7" i="93"/>
  <c r="L7" i="93"/>
  <c r="Q7" i="93"/>
  <c r="R7" i="93" s="1"/>
  <c r="J4" i="93"/>
  <c r="L4" i="93"/>
  <c r="Q4" i="93"/>
  <c r="R4" i="93" s="1"/>
  <c r="J12" i="93"/>
  <c r="L12" i="93"/>
  <c r="Q12" i="93"/>
  <c r="R12" i="93" s="1"/>
  <c r="J11" i="93"/>
  <c r="L11" i="93"/>
  <c r="Q11" i="93"/>
  <c r="R11" i="93" s="1"/>
  <c r="J8" i="93"/>
  <c r="L8" i="93"/>
  <c r="Q8" i="93"/>
  <c r="R8" i="93" s="1"/>
  <c r="J13" i="93"/>
  <c r="L13" i="93"/>
  <c r="Q13" i="93"/>
  <c r="R13" i="93" s="1"/>
  <c r="J9" i="93"/>
  <c r="L9" i="93"/>
  <c r="Q9" i="93"/>
  <c r="R9" i="93" s="1"/>
  <c r="J5" i="93"/>
  <c r="L5" i="93"/>
  <c r="Q5" i="93"/>
  <c r="R5" i="93" s="1"/>
  <c r="J10" i="93"/>
  <c r="L10" i="93"/>
  <c r="Q10" i="93"/>
  <c r="R10" i="93" s="1"/>
  <c r="I14" i="93"/>
  <c r="H14" i="93"/>
  <c r="L4" i="39"/>
  <c r="L6" i="39"/>
  <c r="R6" i="39"/>
  <c r="Y204" i="62" l="1"/>
  <c r="Y189" i="62"/>
  <c r="Y205" i="62"/>
  <c r="Y195" i="62"/>
  <c r="Y202" i="62"/>
  <c r="Y191" i="62"/>
  <c r="Y201" i="62"/>
  <c r="Y203" i="62"/>
  <c r="Y198" i="62"/>
  <c r="Y206" i="62"/>
  <c r="Y199" i="62"/>
  <c r="Y194" i="62"/>
  <c r="Y200" i="62"/>
  <c r="Y208" i="62"/>
  <c r="Y193" i="62"/>
  <c r="Y196" i="62"/>
  <c r="Y207" i="62"/>
  <c r="Y190" i="62"/>
  <c r="Y192" i="62"/>
  <c r="Y197" i="62"/>
  <c r="Y144" i="62"/>
  <c r="Y14" i="62"/>
  <c r="Y106" i="62"/>
  <c r="Y103" i="62"/>
  <c r="Y95" i="62"/>
  <c r="Y67" i="62"/>
  <c r="Y129" i="62"/>
  <c r="Y64" i="62"/>
  <c r="Y38" i="62"/>
  <c r="Y99" i="62"/>
  <c r="Y34" i="62"/>
  <c r="Y97" i="62"/>
  <c r="Y69" i="62"/>
  <c r="Y92" i="62"/>
  <c r="Y24" i="62"/>
  <c r="Y165" i="62"/>
  <c r="Y27" i="62"/>
  <c r="Y121" i="62"/>
  <c r="Y76" i="62"/>
  <c r="Y155" i="62"/>
  <c r="Y124" i="62"/>
  <c r="Y26" i="62"/>
  <c r="Y177" i="62"/>
  <c r="Y178" i="62"/>
  <c r="Y84" i="62"/>
  <c r="Y72" i="62"/>
  <c r="Y182" i="62"/>
  <c r="Y152" i="62"/>
  <c r="Y46" i="62"/>
  <c r="Y47" i="62"/>
  <c r="Y158" i="62"/>
  <c r="Y114" i="62"/>
  <c r="Y55" i="62"/>
  <c r="Y94" i="62"/>
  <c r="Y33" i="62"/>
  <c r="Y145" i="62"/>
  <c r="Y50" i="62"/>
  <c r="Y40" i="62"/>
  <c r="Y132" i="62"/>
  <c r="Y141" i="62"/>
  <c r="Y169" i="62"/>
  <c r="Y5" i="62"/>
  <c r="Y87" i="62"/>
  <c r="Y16" i="62"/>
  <c r="Y35" i="62"/>
  <c r="Y160" i="62"/>
  <c r="Y146" i="62"/>
  <c r="Y174" i="62"/>
  <c r="Y150" i="62"/>
  <c r="Y98" i="62"/>
  <c r="Y162" i="62"/>
  <c r="Y180" i="62"/>
  <c r="Y30" i="62"/>
  <c r="Y62" i="62"/>
  <c r="Y142" i="62"/>
  <c r="Y77" i="62"/>
  <c r="Y86" i="62"/>
  <c r="Y80" i="62"/>
  <c r="Y44" i="62"/>
  <c r="Y166" i="62"/>
  <c r="Y135" i="62"/>
  <c r="Y54" i="62"/>
  <c r="Y102" i="62"/>
  <c r="Y52" i="62"/>
  <c r="Y131" i="62"/>
  <c r="Y118" i="62"/>
  <c r="Y19" i="62"/>
  <c r="Y163" i="62"/>
  <c r="Y53" i="62"/>
  <c r="Y31" i="62"/>
  <c r="Y159" i="62"/>
  <c r="Y79" i="62"/>
  <c r="Y113" i="62"/>
  <c r="Y153" i="62"/>
  <c r="Y32" i="62"/>
  <c r="Y9" i="62"/>
  <c r="Y134" i="62"/>
  <c r="Y148" i="62"/>
  <c r="Y167" i="62"/>
  <c r="Y130" i="62"/>
  <c r="Y73" i="62"/>
  <c r="Y147" i="62"/>
  <c r="Y138" i="62"/>
  <c r="Y71" i="62"/>
  <c r="Y104" i="62"/>
  <c r="Y186" i="62"/>
  <c r="Y157" i="62"/>
  <c r="Y119" i="62"/>
  <c r="Y11" i="62"/>
  <c r="Y88" i="62"/>
  <c r="Y172" i="62"/>
  <c r="Y20" i="62"/>
  <c r="Y164" i="62"/>
  <c r="Y175" i="62"/>
  <c r="Y173" i="62"/>
  <c r="Y21" i="62"/>
  <c r="Y188" i="62"/>
  <c r="Y149" i="62"/>
  <c r="Y68" i="62"/>
  <c r="Y108" i="62"/>
  <c r="Y7" i="62"/>
  <c r="Y82" i="62"/>
  <c r="Y115" i="62"/>
  <c r="Y15" i="62"/>
  <c r="Y101" i="62"/>
  <c r="Y78" i="62"/>
  <c r="Y170" i="62"/>
  <c r="Y8" i="62"/>
  <c r="Y89" i="62"/>
  <c r="Y48" i="62"/>
  <c r="Y140" i="62"/>
  <c r="Y51" i="62"/>
  <c r="Y154" i="62"/>
  <c r="Y107" i="62"/>
  <c r="Y12" i="62"/>
  <c r="Y59" i="62"/>
  <c r="Y23" i="62"/>
  <c r="Y183" i="62"/>
  <c r="Y81" i="62"/>
  <c r="Y171" i="62"/>
  <c r="Y18" i="62"/>
  <c r="Y66" i="62"/>
  <c r="Y168" i="62"/>
  <c r="Y136" i="62"/>
  <c r="Y3" i="62"/>
  <c r="Y61" i="62"/>
  <c r="Y139" i="62"/>
  <c r="Y96" i="62"/>
  <c r="Y83" i="62"/>
  <c r="Y43" i="62"/>
  <c r="Y49" i="62"/>
  <c r="Y156" i="62"/>
  <c r="Y41" i="62"/>
  <c r="Y137" i="62"/>
  <c r="Y6" i="62"/>
  <c r="Y128" i="62"/>
  <c r="Y116" i="62"/>
  <c r="Y17" i="62"/>
  <c r="Y187" i="62"/>
  <c r="Y37" i="62"/>
  <c r="Y143" i="62"/>
  <c r="Y58" i="62"/>
  <c r="Y70" i="62"/>
  <c r="Y110" i="62"/>
  <c r="Y13" i="62"/>
  <c r="Y126" i="62"/>
  <c r="Y36" i="62"/>
  <c r="Y85" i="62"/>
  <c r="Y181" i="62"/>
  <c r="Y42" i="62"/>
  <c r="Y93" i="62"/>
  <c r="Y185" i="62"/>
  <c r="Y125" i="62"/>
  <c r="Y29" i="62"/>
  <c r="Y90" i="62"/>
  <c r="Y122" i="62"/>
  <c r="Y179" i="62"/>
  <c r="Y151" i="62"/>
  <c r="Y109" i="62"/>
  <c r="Y10" i="62"/>
  <c r="Y161" i="62"/>
  <c r="Y57" i="62"/>
  <c r="Y22" i="62"/>
  <c r="Y111" i="62"/>
  <c r="Y112" i="62"/>
  <c r="Y91" i="62"/>
  <c r="Y45" i="62"/>
  <c r="Y127" i="62"/>
  <c r="Y28" i="62"/>
  <c r="Y60" i="62"/>
  <c r="Y105" i="62"/>
  <c r="Y176" i="62"/>
  <c r="Y25" i="62"/>
  <c r="Y75" i="62"/>
  <c r="Y39" i="62"/>
  <c r="Y133" i="62"/>
  <c r="Y120" i="62"/>
  <c r="Y65" i="62"/>
  <c r="Y184" i="62"/>
  <c r="Y100" i="62"/>
  <c r="Y63" i="62"/>
  <c r="Y4" i="62"/>
  <c r="Y123" i="62"/>
  <c r="Y74" i="62"/>
  <c r="Y56" i="62"/>
  <c r="Y117" i="62"/>
  <c r="Y34" i="100"/>
  <c r="Y5" i="100"/>
  <c r="Y10" i="100"/>
  <c r="Y17" i="100"/>
  <c r="Y26" i="100"/>
  <c r="Y44" i="100"/>
  <c r="Y42" i="100"/>
  <c r="Y8" i="100"/>
  <c r="Y39" i="100"/>
  <c r="Y6" i="100"/>
  <c r="Y54" i="100"/>
  <c r="Y45" i="100"/>
  <c r="Y23" i="100"/>
  <c r="Y55" i="100"/>
  <c r="Y46" i="100"/>
  <c r="Y7" i="100"/>
  <c r="Y15" i="100"/>
  <c r="Y30" i="100"/>
  <c r="Y47" i="100"/>
  <c r="Y16" i="100"/>
  <c r="Y43" i="100"/>
  <c r="Y13" i="100"/>
  <c r="Y3" i="100"/>
  <c r="Y35" i="100"/>
  <c r="Y49" i="100"/>
  <c r="Y22" i="100"/>
  <c r="Y25" i="100"/>
  <c r="Y27" i="100"/>
  <c r="Y21" i="100"/>
  <c r="Y33" i="100"/>
  <c r="Y24" i="100"/>
  <c r="Y37" i="100"/>
  <c r="Y32" i="100"/>
  <c r="Y4" i="100"/>
  <c r="Y11" i="100"/>
  <c r="Y14" i="100"/>
  <c r="Y9" i="100"/>
  <c r="Y50" i="100"/>
  <c r="Y19" i="100"/>
  <c r="Y48" i="100"/>
  <c r="Y31" i="100"/>
  <c r="Y40" i="100"/>
  <c r="Y12" i="100"/>
  <c r="Y29" i="100"/>
  <c r="Y52" i="100"/>
  <c r="Y51" i="100"/>
  <c r="Y41" i="100"/>
  <c r="Y53" i="100"/>
  <c r="Y18" i="100"/>
  <c r="Y38" i="100"/>
  <c r="Y28" i="100"/>
  <c r="Y36" i="100"/>
  <c r="X20" i="100"/>
  <c r="X58" i="100" s="1"/>
  <c r="Y58" i="100" s="1"/>
  <c r="X7" i="99"/>
  <c r="Y7" i="99" s="1"/>
  <c r="X4" i="99"/>
  <c r="Y4" i="99" s="1"/>
  <c r="X8" i="99"/>
  <c r="Y8" i="99" s="1"/>
  <c r="X5" i="99"/>
  <c r="X9" i="99"/>
  <c r="X15" i="92"/>
  <c r="X14" i="92"/>
  <c r="Y14" i="92" s="1"/>
  <c r="X9" i="92"/>
  <c r="X8" i="92"/>
  <c r="X5" i="92"/>
  <c r="X21" i="92" s="1"/>
  <c r="Y21" i="92" s="1"/>
  <c r="X11" i="92"/>
  <c r="Y11" i="92" s="1"/>
  <c r="X18" i="92"/>
  <c r="Y18" i="92" s="1"/>
  <c r="X7" i="92"/>
  <c r="X13" i="92"/>
  <c r="Y13" i="92" s="1"/>
  <c r="X17" i="92"/>
  <c r="Y17" i="92" s="1"/>
  <c r="X6" i="92"/>
  <c r="Y6" i="92" s="1"/>
  <c r="X4" i="92"/>
  <c r="X3" i="98"/>
  <c r="X14" i="98"/>
  <c r="Y14" i="98" s="1"/>
  <c r="X7" i="98"/>
  <c r="X4" i="98"/>
  <c r="X11" i="98"/>
  <c r="Y11" i="98" s="1"/>
  <c r="X10" i="98"/>
  <c r="Y10" i="98" s="1"/>
  <c r="X13" i="98"/>
  <c r="X15" i="98"/>
  <c r="Y15" i="98" s="1"/>
  <c r="X6" i="98"/>
  <c r="X8" i="98"/>
  <c r="Y8" i="98" s="1"/>
  <c r="X12" i="98"/>
  <c r="X9" i="98"/>
  <c r="X5" i="98"/>
  <c r="X9" i="97"/>
  <c r="X12" i="97"/>
  <c r="X6" i="97"/>
  <c r="X18" i="97"/>
  <c r="X15" i="97"/>
  <c r="X4" i="97"/>
  <c r="X7" i="97"/>
  <c r="Y7" i="97" s="1"/>
  <c r="X5" i="97"/>
  <c r="Y5" i="97" s="1"/>
  <c r="X11" i="97"/>
  <c r="X8" i="97"/>
  <c r="X14" i="97"/>
  <c r="Y14" i="97" s="1"/>
  <c r="X13" i="64"/>
  <c r="Y13" i="64" s="1"/>
  <c r="X11" i="64"/>
  <c r="X16" i="64"/>
  <c r="X6" i="64"/>
  <c r="Y6" i="64" s="1"/>
  <c r="X10" i="64"/>
  <c r="Y10" i="64" s="1"/>
  <c r="X17" i="64"/>
  <c r="X3" i="64"/>
  <c r="X7" i="40"/>
  <c r="Y7" i="40" s="1"/>
  <c r="X9" i="40"/>
  <c r="Y9" i="40" s="1"/>
  <c r="X3" i="40"/>
  <c r="X4" i="40"/>
  <c r="Y4" i="40" s="1"/>
  <c r="X11" i="40"/>
  <c r="Y11" i="40" s="1"/>
  <c r="X5" i="40"/>
  <c r="Y5" i="40" s="1"/>
  <c r="X8" i="40"/>
  <c r="Y8" i="40" s="1"/>
  <c r="X12" i="40"/>
  <c r="Y12" i="40" s="1"/>
  <c r="X5" i="42"/>
  <c r="Y5" i="42" s="1"/>
  <c r="X7" i="20"/>
  <c r="Y7" i="20" s="1"/>
  <c r="Y17" i="64"/>
  <c r="X12" i="39"/>
  <c r="Y12" i="39" s="1"/>
  <c r="X5" i="39"/>
  <c r="Y5" i="39" s="1"/>
  <c r="Y9" i="99"/>
  <c r="Y4" i="92"/>
  <c r="X9" i="93"/>
  <c r="Y9" i="93" s="1"/>
  <c r="X4" i="93"/>
  <c r="Y4" i="93" s="1"/>
  <c r="X11" i="91"/>
  <c r="Y11" i="91" s="1"/>
  <c r="X7" i="91"/>
  <c r="Y7" i="91" s="1"/>
  <c r="X3" i="66"/>
  <c r="Y3" i="66" s="1"/>
  <c r="X4" i="66"/>
  <c r="Y4" i="66" s="1"/>
  <c r="Y3" i="99"/>
  <c r="Y15" i="92"/>
  <c r="Y15" i="97"/>
  <c r="Y10" i="97"/>
  <c r="Y6" i="97"/>
  <c r="X6" i="65"/>
  <c r="Y6" i="65" s="1"/>
  <c r="X5" i="65"/>
  <c r="Y5" i="65" s="1"/>
  <c r="X13" i="39"/>
  <c r="Y13" i="39" s="1"/>
  <c r="X4" i="20"/>
  <c r="Y4" i="20" s="1"/>
  <c r="X3" i="20"/>
  <c r="Y20" i="100"/>
  <c r="Y6" i="99"/>
  <c r="Y10" i="99"/>
  <c r="Y3" i="92"/>
  <c r="Y7" i="92"/>
  <c r="Y10" i="92"/>
  <c r="Y9" i="92"/>
  <c r="Y8" i="92"/>
  <c r="Y5" i="92"/>
  <c r="Y16" i="92"/>
  <c r="Y12" i="92"/>
  <c r="Y7" i="98"/>
  <c r="Y4" i="98"/>
  <c r="Y6" i="98"/>
  <c r="Y13" i="98"/>
  <c r="Y12" i="98"/>
  <c r="Y9" i="98"/>
  <c r="Y4" i="97"/>
  <c r="Y3" i="97"/>
  <c r="Y8" i="97"/>
  <c r="Y13" i="97"/>
  <c r="Y11" i="97"/>
  <c r="Y12" i="97"/>
  <c r="X5" i="96"/>
  <c r="Y5" i="96" s="1"/>
  <c r="X7" i="96"/>
  <c r="Y7" i="96" s="1"/>
  <c r="X4" i="96"/>
  <c r="Y4" i="96" s="1"/>
  <c r="X8" i="96"/>
  <c r="Y8" i="96" s="1"/>
  <c r="X3" i="96"/>
  <c r="X6" i="96"/>
  <c r="Y6" i="96" s="1"/>
  <c r="X5" i="95"/>
  <c r="Y5" i="95" s="1"/>
  <c r="X7" i="95"/>
  <c r="Y7" i="95" s="1"/>
  <c r="X4" i="95"/>
  <c r="Y4" i="95" s="1"/>
  <c r="X3" i="95"/>
  <c r="X9" i="95"/>
  <c r="Y9" i="95" s="1"/>
  <c r="X6" i="95"/>
  <c r="Y6" i="95" s="1"/>
  <c r="X10" i="95"/>
  <c r="Y10" i="95" s="1"/>
  <c r="X8" i="95"/>
  <c r="Y8" i="95" s="1"/>
  <c r="X3" i="94"/>
  <c r="Y3" i="94" s="1"/>
  <c r="Y6" i="94" s="1"/>
  <c r="D4" i="60" s="1"/>
  <c r="X8" i="93"/>
  <c r="Y8" i="93" s="1"/>
  <c r="X11" i="93"/>
  <c r="Y11" i="93" s="1"/>
  <c r="X3" i="93"/>
  <c r="X7" i="93"/>
  <c r="Y7" i="93" s="1"/>
  <c r="X10" i="93"/>
  <c r="Y10" i="93" s="1"/>
  <c r="X13" i="93"/>
  <c r="Y13" i="93" s="1"/>
  <c r="X12" i="93"/>
  <c r="Y12" i="93" s="1"/>
  <c r="X6" i="93"/>
  <c r="Y6" i="93" s="1"/>
  <c r="X5" i="93"/>
  <c r="X9" i="91"/>
  <c r="Y9" i="91" s="1"/>
  <c r="X6" i="91"/>
  <c r="Y6" i="91" s="1"/>
  <c r="X5" i="91"/>
  <c r="Y5" i="91" s="1"/>
  <c r="X3" i="91"/>
  <c r="X4" i="91"/>
  <c r="Y4" i="91" s="1"/>
  <c r="X10" i="91"/>
  <c r="Y10" i="91" s="1"/>
  <c r="X8" i="91"/>
  <c r="Y8" i="91" s="1"/>
  <c r="X3" i="90"/>
  <c r="X6" i="90"/>
  <c r="Y6" i="90" s="1"/>
  <c r="X10" i="90"/>
  <c r="Y10" i="90" s="1"/>
  <c r="X8" i="90"/>
  <c r="Y8" i="90" s="1"/>
  <c r="X9" i="90"/>
  <c r="Y9" i="90" s="1"/>
  <c r="X7" i="90"/>
  <c r="Y7" i="90" s="1"/>
  <c r="X4" i="90"/>
  <c r="Y4" i="90" s="1"/>
  <c r="X5" i="90"/>
  <c r="X7" i="66"/>
  <c r="Y7" i="66" s="1"/>
  <c r="X8" i="66"/>
  <c r="Y8" i="66" s="1"/>
  <c r="X5" i="66"/>
  <c r="Y5" i="66" s="1"/>
  <c r="X10" i="66"/>
  <c r="Y10" i="66" s="1"/>
  <c r="X6" i="66"/>
  <c r="Y6" i="66" s="1"/>
  <c r="X11" i="66"/>
  <c r="Y11" i="66" s="1"/>
  <c r="X9" i="66"/>
  <c r="Y9" i="66" s="1"/>
  <c r="X3" i="65"/>
  <c r="Y3" i="65" s="1"/>
  <c r="X4" i="65"/>
  <c r="Y4" i="65" s="1"/>
  <c r="X4" i="42"/>
  <c r="Y4" i="42" s="1"/>
  <c r="X6" i="42"/>
  <c r="X3" i="42"/>
  <c r="Y3" i="64"/>
  <c r="Y7" i="64"/>
  <c r="Y14" i="64"/>
  <c r="Y11" i="64"/>
  <c r="Y8" i="64"/>
  <c r="Y4" i="64"/>
  <c r="Y5" i="64"/>
  <c r="Y9" i="64"/>
  <c r="Y15" i="64"/>
  <c r="Y12" i="64"/>
  <c r="Y16" i="64"/>
  <c r="C22" i="59"/>
  <c r="X10" i="39"/>
  <c r="Y10" i="39" s="1"/>
  <c r="X8" i="39"/>
  <c r="Y8" i="39" s="1"/>
  <c r="X3" i="39"/>
  <c r="X9" i="39"/>
  <c r="Y9" i="39" s="1"/>
  <c r="X6" i="39"/>
  <c r="Y6" i="39" s="1"/>
  <c r="X11" i="39"/>
  <c r="Y11" i="39" s="1"/>
  <c r="X14" i="39"/>
  <c r="Y14" i="39" s="1"/>
  <c r="X4" i="39"/>
  <c r="Y4" i="39" s="1"/>
  <c r="X7" i="39"/>
  <c r="Y7" i="39" s="1"/>
  <c r="X6" i="20"/>
  <c r="Y6" i="20" s="1"/>
  <c r="X5" i="20"/>
  <c r="Y5" i="20" s="1"/>
  <c r="X13" i="99" l="1"/>
  <c r="Y13" i="99" s="1"/>
  <c r="Y5" i="99"/>
  <c r="X18" i="98"/>
  <c r="Y18" i="98" s="1"/>
  <c r="Y3" i="98"/>
  <c r="Y3" i="96"/>
  <c r="X11" i="96"/>
  <c r="Y3" i="95"/>
  <c r="X13" i="95"/>
  <c r="Y3" i="93"/>
  <c r="X16" i="93"/>
  <c r="Y16" i="93" s="1"/>
  <c r="D12" i="60" s="1"/>
  <c r="X14" i="91"/>
  <c r="Y14" i="91" s="1"/>
  <c r="Y3" i="90"/>
  <c r="X13" i="90"/>
  <c r="Y3" i="42"/>
  <c r="X9" i="42"/>
  <c r="X20" i="64"/>
  <c r="X16" i="40"/>
  <c r="Y3" i="40"/>
  <c r="X10" i="20"/>
  <c r="Y3" i="39"/>
  <c r="X17" i="39"/>
  <c r="Y17" i="39" s="1"/>
  <c r="Y3" i="20"/>
  <c r="C19" i="60"/>
  <c r="C16" i="60"/>
  <c r="X6" i="94"/>
  <c r="C4" i="60" s="1"/>
  <c r="C6" i="60"/>
  <c r="X9" i="65"/>
  <c r="Y9" i="65" s="1"/>
  <c r="D10" i="60" s="1"/>
  <c r="C14" i="60"/>
  <c r="Y6" i="42"/>
  <c r="D8" i="60"/>
  <c r="C5" i="60"/>
  <c r="Y5" i="98"/>
  <c r="C13" i="60"/>
  <c r="Y9" i="97"/>
  <c r="Y5" i="93"/>
  <c r="Y3" i="91"/>
  <c r="Y5" i="90"/>
  <c r="X14" i="66"/>
  <c r="C17" i="60"/>
  <c r="D6" i="60" l="1"/>
  <c r="C8" i="60"/>
  <c r="Y11" i="96"/>
  <c r="D16" i="60" s="1"/>
  <c r="C10" i="60"/>
  <c r="Y9" i="42"/>
  <c r="D14" i="60" s="1"/>
  <c r="Y10" i="20"/>
  <c r="D19" i="60" s="1"/>
  <c r="C18" i="60"/>
  <c r="D18" i="60"/>
  <c r="C11" i="60"/>
  <c r="D11" i="60"/>
  <c r="D5" i="60"/>
  <c r="Y18" i="97"/>
  <c r="D13" i="60" s="1"/>
  <c r="Y13" i="95"/>
  <c r="D7" i="60" s="1"/>
  <c r="C7" i="60"/>
  <c r="C12" i="60"/>
  <c r="C15" i="60"/>
  <c r="Y13" i="90"/>
  <c r="D15" i="60" s="1"/>
  <c r="C3" i="60"/>
  <c r="Y14" i="66"/>
  <c r="D3" i="60" s="1"/>
  <c r="Y20" i="64"/>
  <c r="D17" i="60" s="1"/>
  <c r="C20" i="60"/>
  <c r="Y16" i="40"/>
  <c r="D20" i="60" s="1"/>
  <c r="D9" i="60"/>
  <c r="C9" i="60"/>
</calcChain>
</file>

<file path=xl/sharedStrings.xml><?xml version="1.0" encoding="utf-8"?>
<sst xmlns="http://schemas.openxmlformats.org/spreadsheetml/2006/main" count="2731" uniqueCount="710">
  <si>
    <t>МБДОУ «Детский сад  № 1 им.Ю.А.Гагарина г.Анива»</t>
  </si>
  <si>
    <t>МБДОУ «Детский сад  № 2 «Колокольчик» с.Троицкое»</t>
  </si>
  <si>
    <t>МБДОУ «Детский сад  № 3 «Рябинка» г.Анива»</t>
  </si>
  <si>
    <t>МБДОУ «Детский сад №4 «Теремок» с.Новотроицкое»</t>
  </si>
  <si>
    <t>МБДОУ «Детский сад  № 5 «Берёзка» с.Таранай»</t>
  </si>
  <si>
    <t>МБОУ СОШ № 3 с.Огоньки (Дошкольные группы)</t>
  </si>
  <si>
    <t>МБОУ НОШ № 7" с. Успенское (Дошкольные группы)</t>
  </si>
  <si>
    <t>МБДОУ №2 "Сказка" г. Долинск</t>
  </si>
  <si>
    <t>МБДОУ №3 "Солнышко" г. Долинск</t>
  </si>
  <si>
    <t>МБДОУ №7 "Чебурашка" г. Долинск</t>
  </si>
  <si>
    <t>МБДОУ "Улыбка" г. Долинск</t>
  </si>
  <si>
    <t xml:space="preserve">МБДОУ "Детский сад «Дюймовочка" с.Стародубское </t>
  </si>
  <si>
    <t xml:space="preserve">МБДОУ «Детский сад «Малыш» с. Углезаводск </t>
  </si>
  <si>
    <t xml:space="preserve">МБДОУ «Детский сад «Родничок» с.Быков </t>
  </si>
  <si>
    <t xml:space="preserve">МБДОУ «Детский сад «Росинка» с. Сокол </t>
  </si>
  <si>
    <t xml:space="preserve">МБДОУ «Детский сад «Тополек» с.Покровка </t>
  </si>
  <si>
    <t>МБОУ СОШ с. Советское" (Дошкольные группы)</t>
  </si>
  <si>
    <t>МБОУ СОШ с. Взморье" (Дошкольные группы)</t>
  </si>
  <si>
    <t xml:space="preserve">МБДОУ детский сад "Золотая рыбка" с. Рейдово </t>
  </si>
  <si>
    <t>МБДОУ детский сад "Аленький цветочек" с. Буревесника</t>
  </si>
  <si>
    <t>МБДОУ детский сад № 2 "Ромашка"</t>
  </si>
  <si>
    <t>МБДОУ Детский сад с.Воскресеновка</t>
  </si>
  <si>
    <t>Анивский городской округ</t>
  </si>
  <si>
    <t xml:space="preserve">Городской округ «Александровск-Сахалинский район» </t>
  </si>
  <si>
    <t>Городской округ «Долинский»</t>
  </si>
  <si>
    <t>Корсаковский городской округ</t>
  </si>
  <si>
    <t>Курильский городской округ</t>
  </si>
  <si>
    <t>Макаровский городской округ</t>
  </si>
  <si>
    <t>Невельский городской округ</t>
  </si>
  <si>
    <t>Городской округ Ногликский</t>
  </si>
  <si>
    <t>Городской округ«Охинский»</t>
  </si>
  <si>
    <t>Поронайский городской округ</t>
  </si>
  <si>
    <t>Северо-Курильский городской округ</t>
  </si>
  <si>
    <t>Городской округ «Смирныховский»</t>
  </si>
  <si>
    <t>Томаринский городской округ</t>
  </si>
  <si>
    <t>Тымовский городской округ</t>
  </si>
  <si>
    <t>Углегорский городской округ</t>
  </si>
  <si>
    <t>Холмский городской округ</t>
  </si>
  <si>
    <t>Южно-Курильский городской округ</t>
  </si>
  <si>
    <t>Городской округ "город Южно-Сахалинск"</t>
  </si>
  <si>
    <t>МО</t>
  </si>
  <si>
    <t>ДОО</t>
  </si>
  <si>
    <t>Текущий учебный год</t>
  </si>
  <si>
    <t>МБДОУ «Детский сад № 6 «Радуга» с.Троицкое</t>
  </si>
  <si>
    <t>МБОУ СОШ №2 г. Анивы (дошкольные группы)</t>
  </si>
  <si>
    <t>Количество групп в АИС "Е-услуги"</t>
  </si>
  <si>
    <t>Количество групп в АИС СГО</t>
  </si>
  <si>
    <t>Ведение эл.журнала посещаемости</t>
  </si>
  <si>
    <t>Количество воспитанников  в АИС СГО</t>
  </si>
  <si>
    <t>Показатель 2
 (0-1-2)</t>
  </si>
  <si>
    <t>Показатель 1
 (0/2)</t>
  </si>
  <si>
    <t>Заполнение карточки ОО</t>
  </si>
  <si>
    <t>Показатель 3
 (0-1-2-3-4)</t>
  </si>
  <si>
    <t>Показатель 4
 (0-1-2-3-4)</t>
  </si>
  <si>
    <t>Общее количество карточек воспитанников на дату проведения мониторинга</t>
  </si>
  <si>
    <t>Количество заполненных карточек воспитанников на дату проведения мониторинга</t>
  </si>
  <si>
    <t>Показатель 5
 (0-1-2-3-4)</t>
  </si>
  <si>
    <t>Процент заполнения сведений о воспитанниках</t>
  </si>
  <si>
    <t>Процент наполненности СГО</t>
  </si>
  <si>
    <t>Средний показатель наполненности по МО</t>
  </si>
  <si>
    <t>ИТОГО</t>
  </si>
  <si>
    <t>текущий месяц</t>
  </si>
  <si>
    <t>предыдущий месяц</t>
  </si>
  <si>
    <t xml:space="preserve">Дата проведения мониторинга </t>
  </si>
  <si>
    <t>ОО</t>
  </si>
  <si>
    <t>Общее количество групп</t>
  </si>
  <si>
    <t>В возрасте от 1 до 3</t>
  </si>
  <si>
    <t>В возрасте от 3 до 7</t>
  </si>
  <si>
    <t>МАОУ СОШ № 2 г. Анива</t>
  </si>
  <si>
    <t>МБДОУ №1 "им. Ю.А. Гагарина" г. Анива</t>
  </si>
  <si>
    <t>МБДОУ №2 "Колокольчик" с.Троицкое</t>
  </si>
  <si>
    <t>МБДОУ №3 "Рябинка" г. Анива</t>
  </si>
  <si>
    <t>МБДОУ №4 "Теремок" с. Ново-Троицкое</t>
  </si>
  <si>
    <t>МБДОУ №5 "Березка" с.Таранай</t>
  </si>
  <si>
    <t>МБДОУ №6 "Радуга" с.Троицкое</t>
  </si>
  <si>
    <t>МБДОУ №7 "Росинка" г. Анива</t>
  </si>
  <si>
    <t>МБДОУ №8 "Сказка" г. Анива</t>
  </si>
  <si>
    <t>МБОУ НОШ № 7 с. Успенское</t>
  </si>
  <si>
    <t>Итого</t>
  </si>
  <si>
    <t>МБДОУ детский сад № 1 "Светлячок"</t>
  </si>
  <si>
    <t>МБДОУ детский сад № 3 "Теремок"</t>
  </si>
  <si>
    <t>МБДОУ "Дюймовочка" с.Стародубское</t>
  </si>
  <si>
    <t>МБДОУ "Малыш" с.Углезаводск</t>
  </si>
  <si>
    <t>МБДОУ "Родничок" с.Быков</t>
  </si>
  <si>
    <t>МБДОУ "Росинка" с.Сокол</t>
  </si>
  <si>
    <t>МБДОУ "Тополек" с.Покровка</t>
  </si>
  <si>
    <t>МБДОУ "Улыбка" г.Долинск</t>
  </si>
  <si>
    <t>МБДОУ №2 г.Долинск</t>
  </si>
  <si>
    <t>МБДОУ №3 г.Долинск</t>
  </si>
  <si>
    <t>МБДОУ №7 г.Долинск</t>
  </si>
  <si>
    <t>МАДОУ "Детский сад № 11"Колокольчик"</t>
  </si>
  <si>
    <t>МАДОУ "Детский сад № 12 "Теремок"</t>
  </si>
  <si>
    <t>МАДОУ "Детский сад № 14"Родничок"</t>
  </si>
  <si>
    <t>МАДОУ "Детский сад № 17 с. Озерское"</t>
  </si>
  <si>
    <t>МАДОУ "Детский сад № 2 "Аленький цветочек"</t>
  </si>
  <si>
    <t>МАДОУ "Детский сад № 23 "Золотой петушок"</t>
  </si>
  <si>
    <t>МАДОУ "Детский сад № 25"</t>
  </si>
  <si>
    <t>МАДОУ "Детский сад № 28"</t>
  </si>
  <si>
    <t>МАДОУ "Детский сад № 30 "Кораблик"</t>
  </si>
  <si>
    <t>МАДОУ "Детский сад № 7 "Солнышко"</t>
  </si>
  <si>
    <t>МАДОУ "Детский сад № 8"</t>
  </si>
  <si>
    <t>МАДОУ "Детский сад №1 "Сказка"</t>
  </si>
  <si>
    <t>МАДОУ "Детский сад №3 "Ромашка"</t>
  </si>
  <si>
    <t>МАДОУ «Детский сад «Тополек» с. Чапаево</t>
  </si>
  <si>
    <t>МБДОУ детский сад "Алёнушка"</t>
  </si>
  <si>
    <t>МБДОУ детский сад "Аленький цветочек"</t>
  </si>
  <si>
    <t>МБДОУ детский сад "Золотая рыбка"</t>
  </si>
  <si>
    <t>МБОУ СОШ с. Горячие Ключи</t>
  </si>
  <si>
    <t>Детский cад №1 "Солнышко"</t>
  </si>
  <si>
    <t>Детский сад №2 "Аленький цветочек"</t>
  </si>
  <si>
    <t>МБОУ "ООШ с. Восточное"</t>
  </si>
  <si>
    <t>МБДОУ "Детский сад № 1 "Родничок" с.Горнозаводска</t>
  </si>
  <si>
    <t>МБДОУ "Детский сад № 2 "Рябинка" с. Горнозаводска</t>
  </si>
  <si>
    <t>МБДОУ "Детский сад №11 "Аленький цветочек" г. Невельска</t>
  </si>
  <si>
    <t>МБДОУ "Детский сад №16 "Малышка" г. Невельска</t>
  </si>
  <si>
    <t>МБДОУ "Детский сад №17 "Кораблик" г. Невельска</t>
  </si>
  <si>
    <t>МБДОУ "Детский сад №2 "Журавушка" г. Невельска</t>
  </si>
  <si>
    <t>МБДОУ "Детский сад №4 "Золотая рыбка" г. Невельска</t>
  </si>
  <si>
    <t>МБДОУ "Детский сад №5 "Солнышко" г. Невельска</t>
  </si>
  <si>
    <t>МБДОУ д/с № 11 "Сказка"</t>
  </si>
  <si>
    <t>МБДОУ д/с № 2 "Ромашка"</t>
  </si>
  <si>
    <t>МБДОУ д/с № 7 "Островок"</t>
  </si>
  <si>
    <t>МБДОУ д/с № 9 "Березка"</t>
  </si>
  <si>
    <t>МБДОУ д/с №1 "Светлячок"</t>
  </si>
  <si>
    <t>МБДОУ д/с № 1 "Родничок" г. Охи</t>
  </si>
  <si>
    <t>МБДОУ д/с № 10 "Золушка" г. Охи</t>
  </si>
  <si>
    <t>МБДОУ д/с № 2 "Солнышко" г. Охи</t>
  </si>
  <si>
    <t>МБДОУ д/с № 20 "Снегурочка" г. Охи</t>
  </si>
  <si>
    <t>МБДОУ д/с № 5 "Звёздочка" г. Охи</t>
  </si>
  <si>
    <t>МБДОУ д/с № 7 "Журавушка" г. Охи</t>
  </si>
  <si>
    <t>МБДОУ ЦРР-детский сад № 8 "Буратино" г. Охи</t>
  </si>
  <si>
    <t>МБДОУ № 2 "Кораблик"г. Поронайска</t>
  </si>
  <si>
    <t>МБДОУ № 7 "Дельфин" пгт Вахрушев</t>
  </si>
  <si>
    <t>МБДОУ № 8 г. Поронайска</t>
  </si>
  <si>
    <t>МБДОУ №1 "Дружные ребята" г. Поронайска</t>
  </si>
  <si>
    <t>МБДОУ №34 "Морячок" г. Поронайска</t>
  </si>
  <si>
    <t>МБДОУ №4 "Ивушка" с. Леонидово</t>
  </si>
  <si>
    <t>МБДОУ №5 "Сказка" г.Поронайска</t>
  </si>
  <si>
    <t>МБДОУ детский сад №12 "Алёнушка"</t>
  </si>
  <si>
    <t>МКОУ СОШ с.Гастелло</t>
  </si>
  <si>
    <t>МБДОУ - детский сад "Северянка"</t>
  </si>
  <si>
    <t>ДОУ № 4 "Звёздочка"</t>
  </si>
  <si>
    <t>МБДОУ детсад №1</t>
  </si>
  <si>
    <t>МБДОУ детский сад "Островок" пгт. Смирных</t>
  </si>
  <si>
    <t>МБОУ СОШ с. Онор</t>
  </si>
  <si>
    <t>МБДОУ детский сад №3 "Малыш" г. Томари Сахалинской области</t>
  </si>
  <si>
    <t>МБДОУ детский сад №4 "Теремок" с. Красногорск МО "Томаринский городской округ" Сахалинской области</t>
  </si>
  <si>
    <t>МБДОУ детский сад №7 "Сказка" г. Томари Сахалинской области</t>
  </si>
  <si>
    <t>МБОУ СОШ с.Красногорск</t>
  </si>
  <si>
    <t>МБДОУ " Детский сад № 3 пгт.Тымовское"</t>
  </si>
  <si>
    <t>МБДОУ " Детский сад № 6 пгт.Тымовское"</t>
  </si>
  <si>
    <t>МБДОУ "Детский сад № 1 пгт Тымовское"</t>
  </si>
  <si>
    <t>МБДОУ "Детский сад № 5 пгт.Тымовское"</t>
  </si>
  <si>
    <t>МБДОУ "Детский сад с.Адо-Тымово"</t>
  </si>
  <si>
    <t>МБДОУ "Детский сад с.Молодежное"</t>
  </si>
  <si>
    <t>МБДОУ" Детский сад с.Ясное"</t>
  </si>
  <si>
    <t>МБОУ СОШ с. Арги-Паги</t>
  </si>
  <si>
    <t>МБДОУ № 1 г. Углегорска</t>
  </si>
  <si>
    <t>МБДОУ № 14 пгт. Шахтерск</t>
  </si>
  <si>
    <t>МБДОУ № 15 пгт. Шахтерск</t>
  </si>
  <si>
    <t>МБДОУ № 2 с. Краснополье</t>
  </si>
  <si>
    <t>МБДОУ № 22 с. Бошняково</t>
  </si>
  <si>
    <t>МБДОУ № 26 г. Углегорска</t>
  </si>
  <si>
    <t>МБДОУ № 27 г. Углегорска</t>
  </si>
  <si>
    <t>МБДОУ № 3 "Радуга" г. Углегорска</t>
  </si>
  <si>
    <t>МБДОУ № 7 "Малыш" г. Углегорска</t>
  </si>
  <si>
    <t>МБДОУ № 8 пгт. Шахтерск</t>
  </si>
  <si>
    <t>МБОУ ООШ с. Никольское</t>
  </si>
  <si>
    <t>МБОУ СОШ с. Поречье</t>
  </si>
  <si>
    <t>МБДОУ № 20 «Аленушка» г. Холмска МО «Холмский городской округ»</t>
  </si>
  <si>
    <t>МБДОУ детский сад «Золушка» г. Холмска</t>
  </si>
  <si>
    <t>МБДОУ детский сад «Теремок» г. Холмска</t>
  </si>
  <si>
    <t>МБДОУ детский сад № 2 «Сказка» г. Холмска</t>
  </si>
  <si>
    <t>МБДОУ детский сад № 28 «Рябинка» с. Чехов</t>
  </si>
  <si>
    <t>МБДОУ детский сад № 3 «Родничок» с.Правда</t>
  </si>
  <si>
    <t>МБДОУ детский сад № 32 «Ручеек» с. Костромское</t>
  </si>
  <si>
    <t>МБДОУ детский сад № 39 «Петушок» с. Чапланово</t>
  </si>
  <si>
    <t>МБДОУ детский сад № 4 "Маячок" с.Яблочное</t>
  </si>
  <si>
    <t>МБДОУ детский сад № 5 «Радуга» г. Холмска</t>
  </si>
  <si>
    <t>МБДОУ детский сад № 6 «Ромашка» г. Холмска</t>
  </si>
  <si>
    <t>МБДОУ детский сад № 7 "Улыбка" г. Холмска</t>
  </si>
  <si>
    <t>МБДОУ детский сад № 8 «Золотой ключик» г. Холмска МО «Холмский городской округ»</t>
  </si>
  <si>
    <t>МБДОУ детский сад № 9 «Дружба» г. Холмска</t>
  </si>
  <si>
    <t>МБДОУ "д/с "Солнышко"</t>
  </si>
  <si>
    <t>МБДОУ "д/с"Островок"</t>
  </si>
  <si>
    <t>МБДОУ-д/с "Аленка"</t>
  </si>
  <si>
    <t>МБДОУ-д/с "Белочка"</t>
  </si>
  <si>
    <t>МБДОУ-д/с "Звездочка"</t>
  </si>
  <si>
    <t>МБДОУ-д/с "Ромашка"</t>
  </si>
  <si>
    <t>МБДОУ-д/с "Рыбка"</t>
  </si>
  <si>
    <t>МБОУ "СОШ с. Дубовое"</t>
  </si>
  <si>
    <t>Детский сад "Ладушки"</t>
  </si>
  <si>
    <t>ИП Ким Марина Радионовна</t>
  </si>
  <si>
    <t>ИП Ким Юлия Александровна. Детский сад "Два плюс"</t>
  </si>
  <si>
    <t>ИП Ко Анастасия</t>
  </si>
  <si>
    <t>МАДОУ № 31 "Аистенок" г. Южно-Сахалинска</t>
  </si>
  <si>
    <t>МАДОУ № 35 "Сказка" г. Южно-Сахалинска</t>
  </si>
  <si>
    <t>МАДОУ № 8 "Журавлёнок" города Южно-Сахалинска</t>
  </si>
  <si>
    <t>МАДОУ №1 "Загадка" г. Южно-Сахалинска</t>
  </si>
  <si>
    <t>МАДОУ №14 "Рябинка" г. Южно-Сахалинска</t>
  </si>
  <si>
    <t>МАДОУ №17 "Огонек" г. Южно-Сахалинска</t>
  </si>
  <si>
    <t>МАДОУ №19 "Аленушка" г. Южно-Сахалинска</t>
  </si>
  <si>
    <t>МАДОУ №2 "Березка" г. Южно-Сахалинска</t>
  </si>
  <si>
    <t>МАДОУ №20 "Красная шапочка" г. Южно-Сахалинска</t>
  </si>
  <si>
    <t>МАДОУ №24 "Солнышко" г. Южно-Сахалинска</t>
  </si>
  <si>
    <t>МАДОУ №25 "Русалочка" г. Южно-Сахалинска</t>
  </si>
  <si>
    <t>МАДОУ №27 "Зарничка" г. Южно-Сахалинска</t>
  </si>
  <si>
    <t>МАДОУ №3 "Золотой ключик" г. Южно-Сахалинска</t>
  </si>
  <si>
    <t>МАДОУ №34 "Искорка" г. Южно-Сахалинска</t>
  </si>
  <si>
    <t>МАДОУ №36 "Мальвина" г. Южно-Сахалинска</t>
  </si>
  <si>
    <t>МАДОУ №38 "Лучик" г. Южно-Сахалинска</t>
  </si>
  <si>
    <t>МАДОУ №4 "Лебедушка" г. Южно-Сахалинска</t>
  </si>
  <si>
    <t>МАДОУ №42 "Черёмушки" г. Южно-Сахалинска</t>
  </si>
  <si>
    <t>МАДОУ №43 "Светлячок" г. Южно-Сахалинска</t>
  </si>
  <si>
    <t>МАДОУ №44 "Незабудка" г. Южно-Сахалинска</t>
  </si>
  <si>
    <t>МАДОУ №46 "Жемчужина" г. Южно-Сахалинска</t>
  </si>
  <si>
    <t>МАДОУ №48 "Малыш" г. Южно-Сахалинска</t>
  </si>
  <si>
    <t>МАДОУ №49 "Ласточка" г. Южно-Сахалинска</t>
  </si>
  <si>
    <t>МАДОУ №5 "Полянка" г. Южно-Сахалинска</t>
  </si>
  <si>
    <t>МАДОУ №55 "Веснушка" г. Южно-Сахалинска</t>
  </si>
  <si>
    <t>МАДОУ №9 "Чебурашка" г. Южно-Сахалинска</t>
  </si>
  <si>
    <t>МБДОУ № 23 "Гномик" г. Южно-Сахалинска</t>
  </si>
  <si>
    <t>МБДОУ № 28 детский сад "Матрёшка" г.Южно-Сахалинска</t>
  </si>
  <si>
    <t>МБДОУ №10 "Росинка" г. Южно-Сахалинска</t>
  </si>
  <si>
    <t>МБДОУ №12 "Лесная сказка" г. Южно-Сахалинска</t>
  </si>
  <si>
    <t>МБДОУ №13 "Колокольчик" г. Южно-Сахалинска</t>
  </si>
  <si>
    <t>МБДОУ №15 "Березка" г. Южно-Сахалинска</t>
  </si>
  <si>
    <t>МБДОУ №16 "Аленький цветочек" г. Южно-Сахалинска</t>
  </si>
  <si>
    <t>МБДОУ №18 "Гармония" г. Южно-Сахалинска</t>
  </si>
  <si>
    <t>МБДОУ №21 "Кораблик" г. Южно-Сахалинска</t>
  </si>
  <si>
    <t>МБДОУ №22 "Ивушка" г. Южно-Сахалинска</t>
  </si>
  <si>
    <t>МБДОУ №29 "Василек" г. Южно-Сахалинска</t>
  </si>
  <si>
    <t>МБДОУ №32 "Буратино" г. Южно-Сахалинска</t>
  </si>
  <si>
    <t>МБДОУ №33 "Дюймовочка" г. Южно-Сахалинска</t>
  </si>
  <si>
    <t>МБДОУ №37 "Одуванчик" г. Южно-Сахалинска</t>
  </si>
  <si>
    <t>МБДОУ №40 "Теремок" с. Синегорск</t>
  </si>
  <si>
    <t>МБДОУ №41 "Звездочка" г. Южно-Сахалинска</t>
  </si>
  <si>
    <t>МБДОУ №47 «Ягодка» г. Южно-Сахалинска</t>
  </si>
  <si>
    <t>МБДОУ №54 "Белоснежка" города Южно-Сахалинска</t>
  </si>
  <si>
    <t>МБДОУ №58 "Ручеек" с. Дальнее</t>
  </si>
  <si>
    <t>МБДОУ №6 г. Южно-Сахалинска</t>
  </si>
  <si>
    <t>ООО "Детский сад"</t>
  </si>
  <si>
    <t>МБОУ СОШ с. Горячие Ключи (дошкольные группы)</t>
  </si>
  <si>
    <t>Кол-во воспитанников</t>
  </si>
  <si>
    <t>Городской округ «Охинский»</t>
  </si>
  <si>
    <t xml:space="preserve">ИТОГО </t>
  </si>
  <si>
    <t>Распределение муниципальных образований Сахалинской области по проценту наполнению АИС СГО в дошкольных образовательных организациях</t>
  </si>
  <si>
    <t>ИП Борщевский Д.А.</t>
  </si>
  <si>
    <t>ИП Калабухова А.В.</t>
  </si>
  <si>
    <t>ИП Князева Н.С.</t>
  </si>
  <si>
    <t>ИП Кушнарева С.Г.</t>
  </si>
  <si>
    <t>ИП Малиновский В.И.</t>
  </si>
  <si>
    <t>ИП Платошина</t>
  </si>
  <si>
    <t>ИП РО К.Т.</t>
  </si>
  <si>
    <t>МБДОУ детский сад № 4 "Улыбка"</t>
  </si>
  <si>
    <t>МБОУ школа-детский сад с.Тунгор</t>
  </si>
  <si>
    <t>МБДОУ детский сад №1 "Остров детства" МО "Томаринский городской округ" Сахалинской области</t>
  </si>
  <si>
    <t>"Умка"</t>
  </si>
  <si>
    <t>ИП Губкина</t>
  </si>
  <si>
    <t>ИП Ни Кен Сун</t>
  </si>
  <si>
    <t>ИП Тебелиус Екатерина Сергеевна</t>
  </si>
  <si>
    <t>МАДОУ № 39 "Радуга" г. Южно-Сахалинска</t>
  </si>
  <si>
    <t>МАДОУ №11 "Ромашка" г. Южно-Сахалинска</t>
  </si>
  <si>
    <t>ООО "Веста"</t>
  </si>
  <si>
    <t>ООО "Веста" 2</t>
  </si>
  <si>
    <t>ООО "Детский мир"</t>
  </si>
  <si>
    <t>ЧУДО "Детский сад"</t>
  </si>
  <si>
    <t>МБОУ СОШ с. Новиково (дошкольные группы)</t>
  </si>
  <si>
    <t xml:space="preserve">МБДОУ «Детский сад «Тополек» села Чапаево </t>
  </si>
  <si>
    <t xml:space="preserve">МБДОУ «Детский сад № 17 с. Озёрское» </t>
  </si>
  <si>
    <t xml:space="preserve">МБДОУ «Детский сад № 14 «Родничок» села Соловьёвка </t>
  </si>
  <si>
    <t>МБДОУ  «Детский сад №1 «Солнышко» г.Макарова»</t>
  </si>
  <si>
    <t>МБДОУ  «Детский сад №2  «Аленький цветочек» г.Макарова»</t>
  </si>
  <si>
    <t>МБОУ "ООШ с. Восточное" (дошкольные группы)</t>
  </si>
  <si>
    <t>МБОУ НОШ с. Поречье  (дошкольные группы)</t>
  </si>
  <si>
    <t xml:space="preserve">МБДОУ «Детский сад № 2 «Журавушка» г.Невельска </t>
  </si>
  <si>
    <t xml:space="preserve">МБДОУ «Детский сад № 4 «Золотая рыбка» г.Невельска </t>
  </si>
  <si>
    <t xml:space="preserve">МБДОУ «Детский сад № 5 Солнышко» г. Невельска </t>
  </si>
  <si>
    <t>МБДОУ Детский сад № 11 «Аленький цветочек» г. Невельска</t>
  </si>
  <si>
    <t xml:space="preserve">МБДОУ «Детский сад № 16 «Малышка» г. Невельска </t>
  </si>
  <si>
    <t xml:space="preserve">МБДОУ «Детский сад  № 17 «Кораблик»  г. Невельска </t>
  </si>
  <si>
    <t xml:space="preserve">МБДОУ "Детский сад № 1 "Родничок" с. Горнозаводска </t>
  </si>
  <si>
    <t xml:space="preserve">МБДОУ "Детский сад № 2 "Рябинка" с. Горнозаводска </t>
  </si>
  <si>
    <t>СОШ с.Шебунино (дошкольные группы)</t>
  </si>
  <si>
    <t>МБДОУ Детский сад № 2 «Ромашка» г. А-Сахалинский</t>
  </si>
  <si>
    <t>МБДОУ детский сад комбинированного вида № 1 «Светлячок» г. А-Сахалинский</t>
  </si>
  <si>
    <t>МБДОУ «Детский сад № 3 «Теремок» г. А-Сахалинский</t>
  </si>
  <si>
    <t>МБДОУ д/с № 4 "Улыбка"г. А-Сахалинский</t>
  </si>
  <si>
    <t>МБДОУ «Детский сад  № 7 «Солнышко»  г. Корсаков</t>
  </si>
  <si>
    <t>МБДОУ комбинированного вида «Детский сад № 3 «Ромашка» г. Корсаков</t>
  </si>
  <si>
    <t>МБДОУ «Детский сад № 23 «Золотой петушок»  г. Корсаков</t>
  </si>
  <si>
    <t>МБДОУ «Детский сад № 28» г. Корсаков</t>
  </si>
  <si>
    <t>МБДОУ «Детский сад № 1 «Сказка» г. Корсаков</t>
  </si>
  <si>
    <t>МБДОУ «Детский сад № 2 «Аленький цветочек»  г. Корсаков</t>
  </si>
  <si>
    <t>МБДОУе «Детский сад № 8» г. Корсаков</t>
  </si>
  <si>
    <t>МБДОУ «Детский сад № 11 «Колокольчик»  г. Корсаков</t>
  </si>
  <si>
    <t>МБДОУ детский сад   № 25 «Золотая рыбка» г. Корсаков</t>
  </si>
  <si>
    <t>МБДОУ «Детский сад № 30 «Кораблик» г. Корсаков</t>
  </si>
  <si>
    <t>МБДОУ «Детский сад № 12 «Теремок» г. Корсаков</t>
  </si>
  <si>
    <t>МБДОУ детский сад "Алёнушка" г. Курильска</t>
  </si>
  <si>
    <t>МАДОУ № 30 "Улыбка" г. Южно-Сахалинска</t>
  </si>
  <si>
    <t>МБДОУ детский сад №1 "Светлячок" пгт. Ноглики</t>
  </si>
  <si>
    <t xml:space="preserve">МБДОУ детский сад № 2 "Ромашка" пгт. Ноглики </t>
  </si>
  <si>
    <t>МБДОУ детский сад №7 "Островок" пгт. Ноглики</t>
  </si>
  <si>
    <t>МБДОУ детский сад №9 "Березка" пгт. Ноглики</t>
  </si>
  <si>
    <t>МБДОУ детский сад № 11 "Сказка" пгт. Ноглики</t>
  </si>
  <si>
    <t>Дошкольные группы при МБОУ СОШ №1 п.Ноглики</t>
  </si>
  <si>
    <t>СОШ с. Вал" (Дошкольные группы)</t>
  </si>
  <si>
    <t>СОШ с. Ныш" (Дошкольные группы)</t>
  </si>
  <si>
    <t>МБДОУ детский сад № 1 "Родничок" г. Охи</t>
  </si>
  <si>
    <t>МБДОУ детский сад № 2 "Солнышко" г. Охи</t>
  </si>
  <si>
    <t>МБДОУ детский сад № 5 "Звездочка" г. Охи</t>
  </si>
  <si>
    <t>МБДОУ детский сад № 7 "Журавушка" г. Охи</t>
  </si>
  <si>
    <t>МБДОУ Центр развития ребенка - детский сад № 8 "Буратино" г. Охи</t>
  </si>
  <si>
    <t>МБДОУ детский сад № 10 "Золушка" г. Охи</t>
  </si>
  <si>
    <t>МБДОУ детский сад № 20 "Снегурочка" г. Охи</t>
  </si>
  <si>
    <t>МБОУ СОШ с.Тунгор (дошкольные группы)</t>
  </si>
  <si>
    <t>СШИ с. Некрасовка (дошкольные группы)</t>
  </si>
  <si>
    <t xml:space="preserve">МБДОУ детский сад № 1 «Солнышко» г.Холмска </t>
  </si>
  <si>
    <t xml:space="preserve">МБДОУ детский сад № 2 "Сказка"  г. Холмска </t>
  </si>
  <si>
    <t xml:space="preserve">МБДОУ детский сад №5 "Радуга" г.Холмска </t>
  </si>
  <si>
    <t xml:space="preserve">МБДОУ детский сад № 6 "Ромашка" г. Холмска </t>
  </si>
  <si>
    <t xml:space="preserve">МБДОУ детский сад № 7 "Улыбка г. Холмска </t>
  </si>
  <si>
    <t xml:space="preserve">МБДОУ детский сад № 8 «Золотой ключик» г.Холмска </t>
  </si>
  <si>
    <t xml:space="preserve">МБДОУ детский сад № 9 "Дружба" г. Холмска </t>
  </si>
  <si>
    <t xml:space="preserve">МБДОУ детский сад № 20 «Аленушка» г.Холмска </t>
  </si>
  <si>
    <t xml:space="preserve">МБДОУ детский сад "Теремок" г. Холмска </t>
  </si>
  <si>
    <t xml:space="preserve">МБДОУ детский сад «Золушка» г. Холмска </t>
  </si>
  <si>
    <t xml:space="preserve">МБДОУ детский сад № 28 "Рябинка" с. Чехов </t>
  </si>
  <si>
    <t xml:space="preserve">МБДОУ детский сад № 3 "Родничок" с.Правда </t>
  </si>
  <si>
    <t xml:space="preserve">МБДОУ детский сад № 32 «Ручеек» с.Костромское </t>
  </si>
  <si>
    <t xml:space="preserve">МБДОУ детский сад № 39 «Петушок» с.Чапланово </t>
  </si>
  <si>
    <t xml:space="preserve">МБДОУ детский сад № 4 "Маячок" с. Яблочное </t>
  </si>
  <si>
    <t>ООШ с. Пионеры" (Дошкольные группы)</t>
  </si>
  <si>
    <t>МБДОУ детский сад комбинированного вида № 1 "Дружные ребята" г. Поронайска</t>
  </si>
  <si>
    <t>МБДОУ детский сад комбинированного вида № 2 "Кораблик" г. Поронайска</t>
  </si>
  <si>
    <t>МБДОУ детский сад №4 "Ивушка" с. Леонидово</t>
  </si>
  <si>
    <t>МБДОУ детский сад комбинированного вида №5 "Сказка" г. Поронайска</t>
  </si>
  <si>
    <t>МБДОУ детский сад № 7 «Дельфин»  п.(Вахрушев)</t>
  </si>
  <si>
    <t>МБДОУ детский сад комбинированного вида № 8 г. Поронайска</t>
  </si>
  <si>
    <t>МБДОУ детский сад № 34 "Морячок" г.Поронайска</t>
  </si>
  <si>
    <t>МБДОУ детский сад № 12 "Аленушка" с.Восток</t>
  </si>
  <si>
    <t xml:space="preserve">МКОУ СОШ с Гастелло (дошкольные группы) </t>
  </si>
  <si>
    <t>МКОУ СОШ с.Тихменево (Дошкольные группы)</t>
  </si>
  <si>
    <t>МКОУ СОШ с. Малиновка (дошкольные группы)</t>
  </si>
  <si>
    <t xml:space="preserve">МБДОУ детский сад №1 "Улыбка" пгт. Смирных  </t>
  </si>
  <si>
    <t>МБДОУ детский сад № 17 "Солнышко" пгт. Смирных</t>
  </si>
  <si>
    <t>МБДОУ детский сад " Островок" пгт. Смирных</t>
  </si>
  <si>
    <t xml:space="preserve">МБДОУ детского сада №4 "Звездочка" с. Победино </t>
  </si>
  <si>
    <t>МБОУ СОШ с. Буюклы (дошкольные группы)</t>
  </si>
  <si>
    <t>МБОУ СОШ  с. Онор (дошкольные группы)</t>
  </si>
  <si>
    <t>МБОУ СОШ с. Первомайск (дошкольные группы)</t>
  </si>
  <si>
    <t xml:space="preserve">МБДОУ детский сад № 3 "Малыш" г.Томари </t>
  </si>
  <si>
    <t xml:space="preserve">МБДОУ детский сад № 7 "Сказка" г.Томари </t>
  </si>
  <si>
    <t>МБОУ СОШ с. Пензенское (дошкольные группы)</t>
  </si>
  <si>
    <t>МБОУ СОШ с. Красногорск (дошкольные группы)</t>
  </si>
  <si>
    <t xml:space="preserve">МБДОУ детский сад № 4 "Теремок" с. Красногорск </t>
  </si>
  <si>
    <t>МБДОУ "Детский сад № 1" пгт.Тымовское</t>
  </si>
  <si>
    <t>МБДОУ "Детский сад № 3" пгт.Тымовское</t>
  </si>
  <si>
    <t>МБДОУ Детский сад № 5 пгт.Тымовское</t>
  </si>
  <si>
    <t>МБДОУ "Детский сад № 6 пгт.Тымовское"</t>
  </si>
  <si>
    <t>МБДОУ Детский сад с.Адо-Тымово</t>
  </si>
  <si>
    <t>МБДОУ детский сад с.Ясное</t>
  </si>
  <si>
    <t>МБДОУ Детский сад с. Молодежное</t>
  </si>
  <si>
    <t xml:space="preserve">МБОУ Начальная школа-детский сад с. Красная Тымь (дошкольные группы) </t>
  </si>
  <si>
    <t xml:space="preserve">МБОУ Начальная школа-детский сад с. Чир-Унвд (дошкольные группы) </t>
  </si>
  <si>
    <t>МБДОУ  детский сад № 8 г.Шахтерск</t>
  </si>
  <si>
    <t>МБДОУ  детский сад № 14 г. Шахтерска</t>
  </si>
  <si>
    <t>МБДОУ детский сад № 15 г.Шахтерска</t>
  </si>
  <si>
    <t>МБДОУ детский сад № 1 г.Углегорск</t>
  </si>
  <si>
    <t>МБДОУ  детский сад № 7 г.Углегорска</t>
  </si>
  <si>
    <t>МБДОУ  детский сад № 26 г.Углегорска</t>
  </si>
  <si>
    <t>МБДОУ  детский сад № 27 г.Углегорска</t>
  </si>
  <si>
    <t>МБДОУ  детский сад № 22 с.Бошняково</t>
  </si>
  <si>
    <t>МБДОУ детский сад № 2 с. Краснополье</t>
  </si>
  <si>
    <t>МБОУ СОШ с. Никольское (дошкольные группы)</t>
  </si>
  <si>
    <t>МБОУ СОШ с.Поречье (Дошкольные группы)</t>
  </si>
  <si>
    <t>МБОУ СОШ с. Лесогорское (дошкольные группы)</t>
  </si>
  <si>
    <t>МБДОУ  детский сад "Ромашка" пгт. Ю-Курильска</t>
  </si>
  <si>
    <t>МБДОУ   детский сад «Рыбка» пгт. Ю-Курильска</t>
  </si>
  <si>
    <t>МБДОУ детский сад "Звездочка" пгт. Ю-Курильска</t>
  </si>
  <si>
    <t>МБДОУ детский сад "Солнышко" пгт. Ю-Курильска</t>
  </si>
  <si>
    <t>МБДОУ "д/с"Островок" пгт. Ю-Курильска</t>
  </si>
  <si>
    <t>МБДОУ -детский сад «Белочка» пгт. Ю-Курильска</t>
  </si>
  <si>
    <t>МБДОУ детский сад "Аленка" пгт. Ю-Курильска</t>
  </si>
  <si>
    <t>МБОУ "СОШ с. Дубовое" (дошкольные группы)</t>
  </si>
  <si>
    <t>МБДОУ  детский сад  общеразвивающего вида № 1 «Загадка» г. Южно-Сахалинска</t>
  </si>
  <si>
    <t>МБДОУ  детский сад  общеразвивающего вида № 2 «Березка» г. Южно-Сахалинска</t>
  </si>
  <si>
    <t>МБДОУ детский сад комбинированного вида № 3 «Золотой ключик» г. Южно-Сахалинска</t>
  </si>
  <si>
    <t>МБДОУ детский сад  общеразвивающего вида № 4 «Лебедушка» г. Южно-Сахалинска</t>
  </si>
  <si>
    <t>МБДОУ  Центр развития ребёнка – детский сад № 5 «Полянка» г. Южно-Сахалинска</t>
  </si>
  <si>
    <t>МБДОУ детский сад компенсирующего вида № 6 г. Южно-Сахалинска</t>
  </si>
  <si>
    <t>МБДОУ  детский сад общеразвивающего вида № 8 «Журавлёнок» г. Южно-Сахалинска</t>
  </si>
  <si>
    <t>МБДОУ детский сад комбинированного вида № 9 «Чебурашка» г. Южно-Сахалинска</t>
  </si>
  <si>
    <t>МБДОУ детский сад комбинированного вида № 10 «Росинка» г. Южно-Сахалинска</t>
  </si>
  <si>
    <t>МБДОУ детский сад общеразвивающего вида № 11 «Ромашка» г. Южно-Сахалинска</t>
  </si>
  <si>
    <t>МБДОУ детский сад общеразвивающего вида № 12 «Лесная сказка» г. Южно-Сахалинска</t>
  </si>
  <si>
    <t>МБДОУ детский сад № 13 «Колокольчик» г. Южно-Сахалинска</t>
  </si>
  <si>
    <t>МБДОУ  Центр развития ребёнка – детский сад № 14 «Рябинка» г.  Южно-Сахалинска</t>
  </si>
  <si>
    <t>МБДОУ детский сад № 15 «Берёзка» г. Южно-Сахалинска</t>
  </si>
  <si>
    <t>МБДОУ  детский сад общеразвивающего вида № 16 «Аленький цветочек» г. Южно-Сахалинска</t>
  </si>
  <si>
    <t>МБДОУ детский сад общеразвивающего вида № 17 «Огонёк» г. Южно-Сахалинска</t>
  </si>
  <si>
    <t>МБДОУ детский сад комбинированного вида № 18 «Гармония» г. Южно-Сахалинска</t>
  </si>
  <si>
    <t>МБДОУ детский сад комбинированного вида № 19 «Аленушка» г. Южно-Сахалинска</t>
  </si>
  <si>
    <t>МБДОУ детский сад № 20 «Красная шапочка» г. Южно-Сахалинска</t>
  </si>
  <si>
    <t>МБДОУ детский сад общеразвивающего вида № 21 «Кораблик» города Южно-Сахалинска</t>
  </si>
  <si>
    <t>МБДОУ детский сад общеразвивающего вида № 22 «Ивушка» г. Южно-Сахалинска</t>
  </si>
  <si>
    <t>МБДОУ детский сад № 23 «Гномик» г. Южно-Сахалинска</t>
  </si>
  <si>
    <t>МБДОУ детский сад общеразвивающего вида № 24 «Солнышко» г. Южно-Сахалинска</t>
  </si>
  <si>
    <t>МБДОУ детский сад общеразвивающего вида № 25 «Русалочка» г. Южно-Сахалинска</t>
  </si>
  <si>
    <t>МБДОУ № 26 детский сад «Островок» г. Южно-Сахалинска</t>
  </si>
  <si>
    <t>МБДОУ детский сад общеразвивающего вида № 27 «Зарничка» г. Южно-Сахалинска</t>
  </si>
  <si>
    <t>МБДОУ детский сад общеразвивающего вида № 28 «Матрешка» г. Южно-Сахалинска</t>
  </si>
  <si>
    <t>МБДОУ детский сад № 29 «Василёк» г. Южно-Сахалинска</t>
  </si>
  <si>
    <t>МБДОУ детский сад общеразвивающего вида № 30 «Улыбка» г. Южно-Сахалинска</t>
  </si>
  <si>
    <t>МБДОУ детский сад комбинированного вида № 31 «Аистенок» г. Южно-Сахалинска</t>
  </si>
  <si>
    <t>МБДОУ детский сад компенсирующего вида  № 32 «Буратино» г. Южно-Сахалинска</t>
  </si>
  <si>
    <t>МБДОУ детский сад № 33 «Дюймовочка» г. Южно-Сахалинска</t>
  </si>
  <si>
    <t>МБДОУ Детский сад № 34 «Искорка» с. Березняки</t>
  </si>
  <si>
    <t>МБДОУ детский сад общеразвивающего вида № 35 «Сказка» г. Южно-Сахалинска</t>
  </si>
  <si>
    <t>МБДОУ детский сад общеразвивающего вида № 36 «Мальвина» г. Южно-Сахалинска</t>
  </si>
  <si>
    <t>МБДОУ детский сад компенсирующего вида № 37 «Одуванчик» г. Южно-Сахалинска</t>
  </si>
  <si>
    <t>МБДОУ детский сад комбинированного вида № 38 «Лучик» г. Южно-Сахалинска</t>
  </si>
  <si>
    <t>МБДОУ детский сад общеразвивающего вида № 39 «Радуга» г. Южно-Сахалинска</t>
  </si>
  <si>
    <t>МБДОУ детский сад № 40 «Теремок» с. Синегорск</t>
  </si>
  <si>
    <t>МБДОУ детский сад присмотра и оздоровления  № 41 «Звездочка» г. Южно-Сахалинска</t>
  </si>
  <si>
    <t>МБДОУ  детский сад общеразвивающего вида № 42 «Черёмушки» г. Южно-Сахалинска</t>
  </si>
  <si>
    <t>МБДОУ детский сад общеразвивающего вида № 43 «Светлячок» г. Южно-Сахалинска</t>
  </si>
  <si>
    <t>МБДОУ Центр развития ребёнка – детский сад № 44 «Незабудка» г. Южно-Сахалинска</t>
  </si>
  <si>
    <t>МБДОУ № 45 детский сад «Семицветик» г. Южно-Сахалинска</t>
  </si>
  <si>
    <t>МБДОУ детский сад общеразвивающего вида № 46 «Жемчужина» г. Южно-Сахалинска</t>
  </si>
  <si>
    <t>МАОУ детский сад общеразвивающего вида № 47 «Ягодка» г. Южно-Сахалинска</t>
  </si>
  <si>
    <t>МБДОУ детский сад общеразвивающего вида № 48 «Малыш» г. Южно-Сахалинска</t>
  </si>
  <si>
    <t>МБДОУ детский сад общеразвивающего вида № 49 «Ласточка» г. Южно-Сахалинска</t>
  </si>
  <si>
    <t>МБДОУ детский сад общеразвивающего вида № 50 «Карусель» г. Южно-Сахалинска</t>
  </si>
  <si>
    <t>МБДОУ детский сад общеразвивающего вида № 54 «Белоснежка» г. Южно-Сахалинска</t>
  </si>
  <si>
    <t>МБДОУ детский сад общеразвивающего вида № 55 «Веснушка» г. Южно-Сахалинска</t>
  </si>
  <si>
    <t>МБДОУ детский сад № 57 «Бусинка» с. Дальнее</t>
  </si>
  <si>
    <t>МБДОУ детский сад № 58 «Ручеек» с. Дальнее</t>
  </si>
  <si>
    <t>ИП Ким Ю.А.</t>
  </si>
  <si>
    <t>МБДОУ № 26 г. Южно-Сахалинска</t>
  </si>
  <si>
    <t>ИП Губкин С.К.</t>
  </si>
  <si>
    <t>ИП Иванова Е.С.</t>
  </si>
  <si>
    <t>МКОУ ООШ с.Виахту (дошкольные группы)</t>
  </si>
  <si>
    <t>Кол-во родителей</t>
  </si>
  <si>
    <t>% воспитанников, у которых введён хотя бы один родитель</t>
  </si>
  <si>
    <t>Показатель 6
 (0-1-2)</t>
  </si>
  <si>
    <t>Количество внешних обращений к системе родителей</t>
  </si>
  <si>
    <t>Количество внешних обращений к системе сотрудников</t>
  </si>
  <si>
    <t>МБОУ СОШ с. Победино (дошкольные группы в с.Рощино)</t>
  </si>
  <si>
    <t>МБДОУ детский сад №1 «Остров детства» с. Ильинское</t>
  </si>
  <si>
    <t>ИП Покатилов Э.В.</t>
  </si>
  <si>
    <t>ИП Махонько</t>
  </si>
  <si>
    <t>ИП Мешкова</t>
  </si>
  <si>
    <t>ИП Захарова Л.С. "Дамбо"</t>
  </si>
  <si>
    <t>ИП Добровольская</t>
  </si>
  <si>
    <t>ИП Иванов П.А.</t>
  </si>
  <si>
    <t>ИП Ким М.Ю.</t>
  </si>
  <si>
    <t>ИП Ляшок</t>
  </si>
  <si>
    <t>ИП Ульм</t>
  </si>
  <si>
    <t>ООО "Аметист"</t>
  </si>
  <si>
    <t>ООО "Детский центр развития "Почемучка"</t>
  </si>
  <si>
    <t>21/22</t>
  </si>
  <si>
    <t>Д/с "Морячок" г.Поронайска</t>
  </si>
  <si>
    <t>Д/с «Северянка» г. Северо-Курильска</t>
  </si>
  <si>
    <t xml:space="preserve">Д/с № 3 "Малыш" г.Томари </t>
  </si>
  <si>
    <t xml:space="preserve">Д/с № 7 "Сказка" г.Томари </t>
  </si>
  <si>
    <t>Д/с № 5 пгт.Тымовское</t>
  </si>
  <si>
    <t>Д/с № 6 пгт.Тымовское</t>
  </si>
  <si>
    <t>Д/с № 1 пгт.Тымовское</t>
  </si>
  <si>
    <t>Д/с № 26 г.Углегорска</t>
  </si>
  <si>
    <t>Д/с № 27 г.Углегорска</t>
  </si>
  <si>
    <t>Д/с № 7 г.Углегорска</t>
  </si>
  <si>
    <t>Д/с № 1 г.Углегорск</t>
  </si>
  <si>
    <t xml:space="preserve">Д/с № 1 «Солнышко» г.Холмска </t>
  </si>
  <si>
    <t xml:space="preserve">Д/с № 8 «Золотой ключик» г.Холмска </t>
  </si>
  <si>
    <t xml:space="preserve">Д/с №5 "Радуга" г.Холмска </t>
  </si>
  <si>
    <t xml:space="preserve">Д/с № 20 «Аленушка» г.Холмска </t>
  </si>
  <si>
    <t>Сокращенное название ДОО</t>
  </si>
  <si>
    <t>МАДОУ "Детский сад №9 "Зелёный остров"</t>
  </si>
  <si>
    <t>МБДОУ детский сад № 1 "Солнышко" г. Холмска</t>
  </si>
  <si>
    <t>Д/с № 3 «Теремок» г. А-Сахалинский</t>
  </si>
  <si>
    <t>Д/с № 1 «Светлячок» г. А-Сахалинский</t>
  </si>
  <si>
    <t>Д/с № 2 «Ромашка» г. А-Сахалинский</t>
  </si>
  <si>
    <t>Д/с № 4 "Улыбка" г. А-Сахалинский</t>
  </si>
  <si>
    <t>Д/с  № 3 «Рябинка» г.Анива</t>
  </si>
  <si>
    <t>Д/с №7 "Росинка" г.Анива</t>
  </si>
  <si>
    <t>Д/с № 8 "Сказка" г.Анива</t>
  </si>
  <si>
    <t>Д/с  № 1 им.Ю.А.Гагарина г.Анива</t>
  </si>
  <si>
    <t>Д/с № 1 «Солнышко» г.Макарова</t>
  </si>
  <si>
    <t>Д/с № 2  «Аленький цветочек» г.Макарова</t>
  </si>
  <si>
    <t>Д/с № 22 с.Бошняково Угл.р-на</t>
  </si>
  <si>
    <t>Д/с № 8 г.Шахтерск Угл.р-на</t>
  </si>
  <si>
    <t>Д/с № 15 г.Шахтерска Угл.р-на</t>
  </si>
  <si>
    <t>Д/с «Дюймовочка" с.Стародубское Долин.р-на</t>
  </si>
  <si>
    <t>Д/с «Тополек» с.Покровка Долин.р-на</t>
  </si>
  <si>
    <t>Д/с «Родничок» с.Быков Долин.р-на</t>
  </si>
  <si>
    <t>Д/с № 12 "Аленушка" с.Восток Порон.р-на</t>
  </si>
  <si>
    <t>Д/с с.Ясное Тымов.р-на</t>
  </si>
  <si>
    <t>Д/с с.Воскресеновка Тымов.р-на</t>
  </si>
  <si>
    <t>Д/с с.Адо-Тымово Тымов.р-на</t>
  </si>
  <si>
    <t>Д/с с. Молодежное Тымов.р-на</t>
  </si>
  <si>
    <t>ИТОГОВАЯ ОЦЕНКА
 (от 0 до 18)</t>
  </si>
  <si>
    <t>Д/с № 3 "Солнышко" г.Долинск</t>
  </si>
  <si>
    <t>Д/с № 7 "Чебурашка" г.Долинск</t>
  </si>
  <si>
    <t>Д/с № 2 "Сказка" г.Долинск</t>
  </si>
  <si>
    <t>Д/с "Улыбка" г.Долинск</t>
  </si>
  <si>
    <t>Д/с «Росинка» с.Сокол Долин.р-на</t>
  </si>
  <si>
    <t>Д/с «Малыш» с.Углезаводск Долин.р-на</t>
  </si>
  <si>
    <t>Д/с № 4 «Теремок» с.Новотроицкое Анив.р-на</t>
  </si>
  <si>
    <t>Д/с № 5 «Берёзка» с.Таранай Анив.р-на</t>
  </si>
  <si>
    <t>Д/с № 6 «Радуга» с.Троицкое Анив.р-на</t>
  </si>
  <si>
    <t>Д/с № 2 «Колокольчик» с.Троицкое Анив.р-на</t>
  </si>
  <si>
    <t>ДГ ООШ с.Виахту  А-Сахал. р-на</t>
  </si>
  <si>
    <t>ДГ СОШ № 3 с.Огоньки Анив.р-на</t>
  </si>
  <si>
    <t>ДГ НОШ № 7" с. Успенское Анив.р-на</t>
  </si>
  <si>
    <t>ДГ СОШ №2 г.Анивы</t>
  </si>
  <si>
    <t>ДГ СОШ с. Советское Долин.р-на</t>
  </si>
  <si>
    <t>ДГ СОШ с.Взморье" Долин.р-на</t>
  </si>
  <si>
    <t>Д/с № 14 «Родничок» с.Соловьёвка Корс.р-на</t>
  </si>
  <si>
    <t>Д/с  № 17 с.Озёрское Корс.р-на</t>
  </si>
  <si>
    <t>Д/с № 2 «Аленький цветочек» г.Корсаков</t>
  </si>
  <si>
    <t>Д/с № 23 «Золотой петушок» г.Корсаков</t>
  </si>
  <si>
    <t>Д/с № 28 г.Корсаков</t>
  </si>
  <si>
    <t>Д/с № 3 «Ромашка» г.Корсаков</t>
  </si>
  <si>
    <t>Д/с № 30 «Кораблик» г.Корсаков</t>
  </si>
  <si>
    <t>Д/с «Тополек» с.Чапаево Корс.р-на</t>
  </si>
  <si>
    <t>Д/с  № 7 «Солнышко» г.Корсаков</t>
  </si>
  <si>
    <t>Д/с № 8 г.Корсаков</t>
  </si>
  <si>
    <t>Д/с № 11 «Колокольчик» г.Корсаков</t>
  </si>
  <si>
    <t>Д/с № 25 «Золотая рыбка» г.Корсаков</t>
  </si>
  <si>
    <t>Д/с № 1 «Сказка» г.Корсаков</t>
  </si>
  <si>
    <t xml:space="preserve"> ДГ СОШ с.Новиково Корс.р-на</t>
  </si>
  <si>
    <t>Д/с № 12 «Теремок» г.Корсаков</t>
  </si>
  <si>
    <t>ДГ МБОУ СОШ с.Горячие Ключи Курил.р-на</t>
  </si>
  <si>
    <t>Д/с "Алёнушка" г.Курильска</t>
  </si>
  <si>
    <t>Д/с "Золотая рыбка" с.Рейдово Курил.р-на</t>
  </si>
  <si>
    <t>Д/с "Аленький цветочек" с.Буревесника Курил.р-на</t>
  </si>
  <si>
    <t>ДГ МБОУ НОШ с.Поречье Макар.р-на</t>
  </si>
  <si>
    <t>ДГ ООШ с. Восточное Макар.р-на</t>
  </si>
  <si>
    <t>Д/с № 1 "Родничок" с.Горнозаводска Невел.р-на</t>
  </si>
  <si>
    <t>Д/с № 11 «Аленький цветочек» г.Невельска</t>
  </si>
  <si>
    <t>Д/с № 16 «Малышка» г.Невельска</t>
  </si>
  <si>
    <t>Д/с № 17 «Кораблик» г.Невельска</t>
  </si>
  <si>
    <t>Д/с № 2 «Рябинка» с.Горнозаводска Невел.р-на</t>
  </si>
  <si>
    <t>Д/с № 4 «Золотая рыбка» г.Невельска</t>
  </si>
  <si>
    <t>Д/с № 5 "Солнышко" г.Невельска</t>
  </si>
  <si>
    <t>ДГ СОШ с.Шебунино Невел.р-на</t>
  </si>
  <si>
    <t>Д/с № 2 «Журавушка» г.Невельска</t>
  </si>
  <si>
    <t>Д/с № 9 "Березка" пгт.Ноглики</t>
  </si>
  <si>
    <t>Д/с №1 "Светлячок" пгт.Ноглики</t>
  </si>
  <si>
    <t>Д/с № 11 "Сказка" пгт.Ноглики</t>
  </si>
  <si>
    <t>ДГ СОШ с.Ныш Ноглик.р-на</t>
  </si>
  <si>
    <t>Д/с № 7 "Островок" пгт.Ноглики</t>
  </si>
  <si>
    <t>ДГ СОШ №1 п.Ноглики</t>
  </si>
  <si>
    <t xml:space="preserve">Д/с  № 2 "Ромашка" пгт.Ноглики </t>
  </si>
  <si>
    <t>ДГ СОШ с. Вал Ноглик.р-на</t>
  </si>
  <si>
    <t>Д/с № 1 "Родничок" г.Охи</t>
  </si>
  <si>
    <t>Д/с № 10 "Золушка" г.Охи</t>
  </si>
  <si>
    <t>ДГ СШИ с.Некрасовка Охин.р-на</t>
  </si>
  <si>
    <t>Д/с № 20 "Снегурочка" г.Охи</t>
  </si>
  <si>
    <t>Д/с № 7 "Журавушка" г.Охи</t>
  </si>
  <si>
    <t>ДГ СОШ с.Тунгор Охин.р-на</t>
  </si>
  <si>
    <t>Д/с № 5 "Звездочка" г.Охи</t>
  </si>
  <si>
    <t>Д/с № 8 "Буратино" г.Охи</t>
  </si>
  <si>
    <t>Д/с № 2 "Солнышко" г.Охи</t>
  </si>
  <si>
    <t>Д/с № 1 "Дружные ребята" г.Поронайска</t>
  </si>
  <si>
    <t>Д/с № 2 "Кораблик" г.Поронайска</t>
  </si>
  <si>
    <t>ДГ СОШ с.Гастелло Порон.р-на</t>
  </si>
  <si>
    <t>Д/с № 4 "Ивушка" с.Леонидово Порон.р-на</t>
  </si>
  <si>
    <t>Д/с № 7 «Дельфин» п.Вахрушев Порон.р-на</t>
  </si>
  <si>
    <t>ДГ СОШ с. Малиновка Порон.р-на</t>
  </si>
  <si>
    <t>Д/с № 5 "Сказка" г.Поронайска</t>
  </si>
  <si>
    <t>Д/с № 8 г.Поронайска</t>
  </si>
  <si>
    <t>ДГ СОШ с.Тихменево Порон.р-на</t>
  </si>
  <si>
    <t>Д/с «Северянка» г.Северо-Курильска</t>
  </si>
  <si>
    <t>ДГ СОШ с.Онор Смирн.р-на</t>
  </si>
  <si>
    <t>ДГ СОШ с. Победино</t>
  </si>
  <si>
    <t>Д/с № 4 "Звездочка" с.Победино Смирн.р-на</t>
  </si>
  <si>
    <t>Д/с " Островок" пгт.Смирных</t>
  </si>
  <si>
    <t xml:space="preserve">Д/с № 1 "Улыбка" пгт.Смирных  </t>
  </si>
  <si>
    <t>ДГ СОШ с.Первомайск Смирн.р-на</t>
  </si>
  <si>
    <t>ДГ СОШ с.Буюклы Смирн.р-на</t>
  </si>
  <si>
    <t>Д/с № 17 "Солнышко" пгт.Смирных</t>
  </si>
  <si>
    <t>Д/с № 1 «Остров детства» с.Ильинское Томар.р-на</t>
  </si>
  <si>
    <t>ДГ СОШ с.Красногорск Томар.р-на</t>
  </si>
  <si>
    <t>Д/с № 4 "Теремок" с.Красногорск Томар.р-на</t>
  </si>
  <si>
    <t>ДГ СОШ с.Пензенское Томар.р-на</t>
  </si>
  <si>
    <t>Д/с № 3 пгт.Тымовское</t>
  </si>
  <si>
    <t>Д/с № 2 с.Краснополье Угл.р-на</t>
  </si>
  <si>
    <t>Д/с № 3 "Радуга" г.Углегорска</t>
  </si>
  <si>
    <t>ДГ СОШ с.Лесогорское Угл.р-на</t>
  </si>
  <si>
    <t>ДГ СОШ с.Поречье Угл.р-на</t>
  </si>
  <si>
    <t>Д/с № 14 г.Шахтерска Угл.р-на</t>
  </si>
  <si>
    <t>ДГ СОШ с.Никольское Угл.р-на</t>
  </si>
  <si>
    <t xml:space="preserve">Д/с № 2 "Сказка"  г.Холмска </t>
  </si>
  <si>
    <t>Д/с № 28 "Рябинка" с.Чехов Холм.р-на</t>
  </si>
  <si>
    <t>Д/с № 39 «Петушок» с.Чапланово Холм.р-на</t>
  </si>
  <si>
    <t>Д/с № 4 "Маячок" с.Яблочное Холм.р-на</t>
  </si>
  <si>
    <t xml:space="preserve">Д/с № 6 "Ромашка" г.Холмска </t>
  </si>
  <si>
    <t xml:space="preserve">Д/с № 9 "Дружба" г.Холмска </t>
  </si>
  <si>
    <t>ДГ ООШ с. Пионеры Холм.р-на</t>
  </si>
  <si>
    <t xml:space="preserve">Д/с «Золушка» г.Холмска </t>
  </si>
  <si>
    <t xml:space="preserve">Д/с № 7 "Улыбка г.Холмска </t>
  </si>
  <si>
    <t>Д/с № 32 «Ручеек» с.Костромское Холм.р-на</t>
  </si>
  <si>
    <t xml:space="preserve">Д/с "Теремок" г.Холмска </t>
  </si>
  <si>
    <t>Д/с № 3 "Родничок" с.Правда Холм.р-на</t>
  </si>
  <si>
    <t>Д/с "Солнышко" пгт.Ю-Курильска</t>
  </si>
  <si>
    <t>ДГ СОШ с.Дубовое Ю-Кур.р-на</t>
  </si>
  <si>
    <t>Д/с «Белочка» пгт.Ю-Курильска</t>
  </si>
  <si>
    <t>Д/с "Аленка" пгт.Ю-Курильска</t>
  </si>
  <si>
    <t>Д/с "Ромашка" пгт.Ю-Курильска</t>
  </si>
  <si>
    <t>Д/с "Звездочка" пгт.Ю-Курильска</t>
  </si>
  <si>
    <t>Д/с "Островок" пгт.Ю-Курильска</t>
  </si>
  <si>
    <t>Д/с «Рыбка» пгт.Ю-Курильска</t>
  </si>
  <si>
    <t>Д/с № 13 «Колокольчик» г.Ю-Сах.</t>
  </si>
  <si>
    <t>Д/с № 16 «Аленький цветочек» г.Ю-Сах.</t>
  </si>
  <si>
    <t>Д/с № 17 «Огонёк» г.Ю-Сах.</t>
  </si>
  <si>
    <t>Д/с № 23 «Гномик» г.Ю-Сах.</t>
  </si>
  <si>
    <t>Д/с № 29 «Василёк» г.Ю-Сах.</t>
  </si>
  <si>
    <t>Д/с № 3 «Золотой ключик» г.Ю-Сах.</t>
  </si>
  <si>
    <t>Д/с № 31 «Аистенок» г.Ю-Сах.</t>
  </si>
  <si>
    <t>Д/с № 34 «Искорка» с.Березняки</t>
  </si>
  <si>
    <t>Д/с № 40 «Теремок» с.Синегорск</t>
  </si>
  <si>
    <t>Д/с  № 41 «Звездочка» г.Ю-Сах.</t>
  </si>
  <si>
    <t>Д/с № 43 «Светлячок» г.Ю-Сах.</t>
  </si>
  <si>
    <t>Д/с № 49 «Ласточка» г.Ю-Сах.</t>
  </si>
  <si>
    <t>Д/с № 54 «Белоснежка» г.Ю-Сах.</t>
  </si>
  <si>
    <t>Д/с № 58 «Ручеек» с.Дальнее</t>
  </si>
  <si>
    <t>Д/с № 8 «Журавлёнок» г.Ю-Сах.</t>
  </si>
  <si>
    <t>Д/с № 9 «Чебурашка» г.Ю-Сах.</t>
  </si>
  <si>
    <t>Д/с № 19 «Аленушка» г.Ю-Сах.</t>
  </si>
  <si>
    <t>Д/с № 2 «Березка» г.Ю-Сах.</t>
  </si>
  <si>
    <t>Д/с № 1 «Загадка» г.Ю-Сах.</t>
  </si>
  <si>
    <t>Д/с № 15 «Берёзка» г.Ю-Сах.</t>
  </si>
  <si>
    <t>Д/с № 18 «Гармония» г.Ю-Сах.</t>
  </si>
  <si>
    <t>Д/с № 28 «Матрешка» г.Ю-Сах.</t>
  </si>
  <si>
    <t>Д/с № 30 «Улыбка» г.Ю-Сах.</t>
  </si>
  <si>
    <t>Д/с № 38 «Лучик» г.Ю-Сах.</t>
  </si>
  <si>
    <t>Д/с № 46 «Жемчужина» г.Ю-Сах.</t>
  </si>
  <si>
    <t>Д/с № 6 г.Ю-Сах.</t>
  </si>
  <si>
    <t>Д/с № 24 «Солнышко» г.Ю-Сах.</t>
  </si>
  <si>
    <t>Д/с № 47 «Ягодка» г.Ю-Сах.</t>
  </si>
  <si>
    <t>Д/с № 5 «Полянка» г.Ю-Сах.</t>
  </si>
  <si>
    <t>Д/с № 10 «Росинка» г.Ю-Сах.</t>
  </si>
  <si>
    <t>Д/с № 21 «Кораблик» г.Ю-Сах.</t>
  </si>
  <si>
    <t>Д/с № 42 «Черёмушки» г.Ю-Сах.</t>
  </si>
  <si>
    <t>Д/с № 44 «Незабудка» г.Ю-Сах.</t>
  </si>
  <si>
    <t>Д/с № 48 «Малыш» г.Ю-Сах.</t>
  </si>
  <si>
    <t>Д/с № 14 «Рябинка» г.Ю-Сах.</t>
  </si>
  <si>
    <t>Д/с № 26 «Островок» г.Ю-Сах.</t>
  </si>
  <si>
    <t>Д/с № 37 «Одуванчик» г.Ю-Сах.</t>
  </si>
  <si>
    <t>Д/с № 57 «Бусинка» с.Дальнее</t>
  </si>
  <si>
    <t>Д/с № 33 «Дюймовочка» г.Ю-Сах.</t>
  </si>
  <si>
    <t>Д/с № 4 «Лебедушка» г.Ю-Сах.</t>
  </si>
  <si>
    <t>Д/с № 12 «Лесная сказка» г.Ю-Сах.</t>
  </si>
  <si>
    <t>Д/с № 27 «Зарничка» г.Ю-Сах.</t>
  </si>
  <si>
    <t>Д/с № 36 «Мальвина» г.Ю-Сах.</t>
  </si>
  <si>
    <t>Д/с № 25 «Русалочка» г.Ю-Сах.</t>
  </si>
  <si>
    <t>Д/с № 35 «Сказка» г.Ю-Сах.</t>
  </si>
  <si>
    <t>Д/с № 50 «Карусель» г.Ю-Сах.</t>
  </si>
  <si>
    <t>Д/с № 20 «Красная шапочка» г.Ю-Сах.</t>
  </si>
  <si>
    <t>Д/с № 55 «Веснушка» г.Ю-Сах.</t>
  </si>
  <si>
    <t>Д/с № 22 «Ивушка» г.Ю-Сах.</t>
  </si>
  <si>
    <t>Д/с № 39 «Радуга» г.Ю-Сах.</t>
  </si>
  <si>
    <t>Д/с № 45 «Семицветик» г.Ю-Сах.</t>
  </si>
  <si>
    <t>Д/с № 32 «Буратино» г.Ю-Сах.</t>
  </si>
  <si>
    <t>Д/с № 11 «Ромашка» г.Ю-Сах.</t>
  </si>
  <si>
    <t>ДГ НШ-д/с с.Чир-Унвд Тымов.р-на</t>
  </si>
  <si>
    <t>ДГ НШ-д/с с.Красная Тымь Тымов.р-на</t>
  </si>
  <si>
    <t>МАДОУ № 9 "Зеленый остров" (Новотроицкое)</t>
  </si>
  <si>
    <t>Д/с № 9 "Зеленый остров" с.Новотроицкое</t>
  </si>
  <si>
    <t>ДГ СОШ с.Арги-Паги Тымов.р-на</t>
  </si>
  <si>
    <t>МБОУ СОШ  "Детский сад с.Арги-Паги" (дошкольные группы)</t>
  </si>
  <si>
    <t>МБОУ СОШ  с. Кировское (дошкольные группы)</t>
  </si>
  <si>
    <t>ДГ СОШ с.Кировское Тымов.р-на</t>
  </si>
  <si>
    <t>Количество воспитанников, внесенных в АИС СГО дошкольными образовательными организациями в муниципальных образованиях Сахалинской области 
по состоянию на 19.04.2022 г.</t>
  </si>
  <si>
    <t>МБДОУ детский сад №17</t>
  </si>
  <si>
    <t>МАДОУ №57 «Бусинка» с.Дальнее</t>
  </si>
  <si>
    <t>МАДОУ детский сад комбинированного вида № 56 "Лукоморье" г. Южно-Сахалинска</t>
  </si>
  <si>
    <t>МБДОУ № 50 «Карусель» г.Южно-Сахалинска</t>
  </si>
  <si>
    <t>частично 01.03.2022</t>
  </si>
  <si>
    <t>МБОУ СОШ №1 пгт. Тымовское (дошкольные группы)</t>
  </si>
  <si>
    <t>ДГ СОШ №1 пгт. Тымовское</t>
  </si>
  <si>
    <t>МБОУ СОШ № 3 с. Огоньки</t>
  </si>
  <si>
    <t>МКОУ ООШ с. Виахту</t>
  </si>
  <si>
    <t>МБОУ СОШ с. Взморье</t>
  </si>
  <si>
    <t>МБОУ СОШ с. Советское</t>
  </si>
  <si>
    <t>МАОУ «СОШ с. Новиково»</t>
  </si>
  <si>
    <t>МБОУ "НОШ с. Поречье"</t>
  </si>
  <si>
    <t>МБОУ «СОШ с. Шебунино»</t>
  </si>
  <si>
    <t>МБОУ СОШ № 1 пгт.Ноглики</t>
  </si>
  <si>
    <t>МБОУ СОШ с.Вал</t>
  </si>
  <si>
    <t>МБОУ СОШ с.Ныш</t>
  </si>
  <si>
    <t>МБОУ школа-интернат с. Некрасовка им. П. Г. Чайка</t>
  </si>
  <si>
    <t>МБОУ СОШ с.Малиновка</t>
  </si>
  <si>
    <t>МКОУ СОШ с. Тихменево</t>
  </si>
  <si>
    <t>МБОУ СОШ с. Победино (с. Рощино)</t>
  </si>
  <si>
    <t>МБОУ СОШ с.Буюклы</t>
  </si>
  <si>
    <t>МБОУ СОШ с.Первомайск</t>
  </si>
  <si>
    <t>МБОУ СОШ с. Пензенское МО «Томаринский городской округ» Сахалинской области</t>
  </si>
  <si>
    <t>МБОУ "Начальная школа - детский сад с. Чир-Унвд"</t>
  </si>
  <si>
    <t>МБОУ "Начальная школа-детский сад с. Красная Тымь"</t>
  </si>
  <si>
    <t>МБОУ СОШ № 1 пгт.Тымовское</t>
  </si>
  <si>
    <t>МБОУ СОШ с.Kировское</t>
  </si>
  <si>
    <t>МБОУ СОШ с.Лесогорское</t>
  </si>
  <si>
    <t>МБОУ ООШ с.Пионеры</t>
  </si>
  <si>
    <t>МАДОУ №45 «Семицветик» г. Южно-Сахалинска</t>
  </si>
  <si>
    <t>Максимальные значения показателей за апрель 2022</t>
  </si>
  <si>
    <t>частично 01.04.2022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</si>
</sst>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4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Calibri"/>
      <family val="2"/>
      <scheme val="minor"/>
    </font>
    <font>
      <b/>
      <sz val="10"/>
      <color rgb="FF111111"/>
      <name val="Arial"/>
      <family val="2"/>
      <charset val="204"/>
    </font>
    <font>
      <sz val="11"/>
      <color rgb="FF000000"/>
      <name val="Cambria"/>
      <family val="1"/>
      <charset val="204"/>
      <scheme val="major"/>
    </font>
    <font>
      <b/>
      <sz val="11"/>
      <color theme="1"/>
      <name val="Arial"/>
      <family val="2"/>
      <charset val="204"/>
    </font>
    <font>
      <b/>
      <sz val="11"/>
      <color rgb="FF000000"/>
      <name val="Cambria"/>
      <family val="1"/>
      <charset val="204"/>
      <scheme val="maj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0"/>
      <color rgb="FF1111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Cambria"/>
      <family val="1"/>
      <scheme val="major"/>
    </font>
    <font>
      <sz val="11"/>
      <color rgb="FF111111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sz val="10"/>
      <name val="Cambria"/>
      <family val="1"/>
      <charset val="204"/>
      <scheme val="major"/>
    </font>
    <font>
      <b/>
      <sz val="11"/>
      <color rgb="FF000000"/>
      <name val="Calibri"/>
      <family val="2"/>
      <charset val="204"/>
      <scheme val="minor"/>
    </font>
    <font>
      <b/>
      <sz val="11"/>
      <color rgb="FF1111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name val="Calibri"/>
      <family val="2"/>
      <scheme val="minor"/>
    </font>
    <font>
      <sz val="8"/>
      <name val="Calibri"/>
      <family val="2"/>
      <charset val="204"/>
      <scheme val="minor"/>
    </font>
    <font>
      <sz val="10"/>
      <name val="Arial"/>
      <family val="2"/>
      <charset val="204"/>
    </font>
  </fonts>
  <fills count="2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EA3F32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C7C7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8">
    <xf numFmtId="0" fontId="0" fillId="0" borderId="0"/>
    <xf numFmtId="0" fontId="14" fillId="0" borderId="0" applyNumberFormat="0" applyFill="0" applyBorder="0" applyAlignment="0" applyProtection="0"/>
    <xf numFmtId="0" fontId="10" fillId="0" borderId="0"/>
    <xf numFmtId="0" fontId="1" fillId="0" borderId="0"/>
    <xf numFmtId="0" fontId="13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2" fillId="0" borderId="0"/>
    <xf numFmtId="0" fontId="12" fillId="0" borderId="0"/>
    <xf numFmtId="0" fontId="19" fillId="0" borderId="0"/>
    <xf numFmtId="0" fontId="12" fillId="0" borderId="0"/>
    <xf numFmtId="0" fontId="19" fillId="0" borderId="0"/>
    <xf numFmtId="0" fontId="3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4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80">
    <xf numFmtId="0" fontId="0" fillId="0" borderId="0" xfId="0"/>
    <xf numFmtId="0" fontId="0" fillId="0" borderId="0" xfId="0" applyFill="1"/>
    <xf numFmtId="0" fontId="20" fillId="2" borderId="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  <xf numFmtId="49" fontId="21" fillId="3" borderId="3" xfId="3" applyNumberFormat="1" applyFont="1" applyFill="1" applyBorder="1" applyAlignment="1" applyProtection="1">
      <alignment horizontal="left" vertical="center" wrapText="1"/>
      <protection locked="0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/>
    </xf>
    <xf numFmtId="0" fontId="20" fillId="5" borderId="3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left" vertical="center"/>
    </xf>
    <xf numFmtId="49" fontId="22" fillId="6" borderId="3" xfId="7" applyNumberFormat="1" applyFont="1" applyFill="1" applyBorder="1" applyAlignment="1">
      <alignment horizontal="center" vertical="center" textRotation="90" wrapText="1"/>
    </xf>
    <xf numFmtId="3" fontId="23" fillId="7" borderId="3" xfId="7" applyNumberFormat="1" applyFont="1" applyFill="1" applyBorder="1" applyAlignment="1">
      <alignment horizontal="center" vertical="center" wrapText="1"/>
    </xf>
    <xf numFmtId="1" fontId="22" fillId="8" borderId="3" xfId="7" applyNumberFormat="1" applyFont="1" applyFill="1" applyBorder="1" applyAlignment="1">
      <alignment horizontal="center" vertical="center" wrapText="1"/>
    </xf>
    <xf numFmtId="49" fontId="2" fillId="9" borderId="3" xfId="7" applyNumberFormat="1" applyFont="1" applyFill="1" applyBorder="1" applyAlignment="1">
      <alignment horizontal="center" vertical="center" textRotation="90" wrapText="1"/>
    </xf>
    <xf numFmtId="0" fontId="24" fillId="10" borderId="3" xfId="0" applyFont="1" applyFill="1" applyBorder="1" applyAlignment="1">
      <alignment horizontal="center" vertical="center" textRotation="90" wrapText="1"/>
    </xf>
    <xf numFmtId="3" fontId="23" fillId="11" borderId="3" xfId="7" applyNumberFormat="1" applyFont="1" applyFill="1" applyBorder="1" applyAlignment="1">
      <alignment horizontal="center" vertical="center"/>
    </xf>
    <xf numFmtId="4" fontId="25" fillId="12" borderId="4" xfId="7" applyNumberFormat="1" applyFont="1" applyFill="1" applyBorder="1" applyAlignment="1">
      <alignment horizontal="center" vertical="center"/>
    </xf>
    <xf numFmtId="3" fontId="25" fillId="12" borderId="5" xfId="7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" fontId="23" fillId="0" borderId="0" xfId="7" applyNumberFormat="1" applyFont="1" applyFill="1" applyBorder="1" applyAlignment="1">
      <alignment horizontal="center" vertical="center" wrapText="1"/>
    </xf>
    <xf numFmtId="3" fontId="23" fillId="0" borderId="0" xfId="7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4" fontId="0" fillId="14" borderId="0" xfId="0" applyNumberFormat="1" applyFill="1"/>
    <xf numFmtId="0" fontId="0" fillId="0" borderId="3" xfId="0" applyBorder="1"/>
    <xf numFmtId="0" fontId="0" fillId="15" borderId="0" xfId="0" applyFill="1"/>
    <xf numFmtId="0" fontId="0" fillId="4" borderId="7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/>
    <xf numFmtId="49" fontId="22" fillId="17" borderId="3" xfId="7" applyNumberFormat="1" applyFont="1" applyFill="1" applyBorder="1" applyAlignment="1">
      <alignment horizontal="center" vertical="center" textRotation="90" wrapText="1"/>
    </xf>
    <xf numFmtId="49" fontId="22" fillId="17" borderId="3" xfId="7" applyNumberFormat="1" applyFont="1" applyFill="1" applyBorder="1" applyAlignment="1">
      <alignment horizontal="center" vertical="center" wrapText="1"/>
    </xf>
    <xf numFmtId="49" fontId="22" fillId="17" borderId="8" xfId="7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/>
    </xf>
    <xf numFmtId="0" fontId="13" fillId="0" borderId="3" xfId="0" applyFont="1" applyFill="1" applyBorder="1"/>
    <xf numFmtId="0" fontId="15" fillId="0" borderId="3" xfId="0" applyFont="1" applyFill="1" applyBorder="1" applyAlignment="1">
      <alignment horizontal="right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3" fillId="10" borderId="3" xfId="0" applyFont="1" applyFill="1" applyBorder="1" applyAlignment="1">
      <alignment horizontal="center"/>
    </xf>
    <xf numFmtId="0" fontId="13" fillId="10" borderId="3" xfId="0" applyFont="1" applyFill="1" applyBorder="1"/>
    <xf numFmtId="0" fontId="19" fillId="4" borderId="3" xfId="12" applyFill="1" applyBorder="1" applyAlignment="1">
      <alignment horizontal="center" vertical="center"/>
    </xf>
    <xf numFmtId="0" fontId="19" fillId="0" borderId="3" xfId="12" applyFill="1" applyBorder="1" applyAlignment="1">
      <alignment horizontal="center" vertical="center"/>
    </xf>
    <xf numFmtId="0" fontId="19" fillId="0" borderId="0" xfId="12"/>
    <xf numFmtId="0" fontId="27" fillId="2" borderId="1" xfId="12" applyFont="1" applyFill="1" applyBorder="1" applyAlignment="1">
      <alignment horizontal="center" vertical="center"/>
    </xf>
    <xf numFmtId="0" fontId="27" fillId="2" borderId="2" xfId="12" applyFont="1" applyFill="1" applyBorder="1" applyAlignment="1">
      <alignment horizontal="center"/>
    </xf>
    <xf numFmtId="0" fontId="27" fillId="2" borderId="3" xfId="12" applyFont="1" applyFill="1" applyBorder="1" applyAlignment="1">
      <alignment horizontal="center" vertical="center"/>
    </xf>
    <xf numFmtId="0" fontId="27" fillId="2" borderId="3" xfId="12" applyFont="1" applyFill="1" applyBorder="1" applyAlignment="1">
      <alignment horizontal="center" vertical="center" wrapText="1"/>
    </xf>
    <xf numFmtId="49" fontId="28" fillId="6" borderId="3" xfId="8" applyNumberFormat="1" applyFont="1" applyFill="1" applyBorder="1" applyAlignment="1">
      <alignment horizontal="center" vertical="center" textRotation="90" wrapText="1"/>
    </xf>
    <xf numFmtId="0" fontId="29" fillId="10" borderId="3" xfId="12" applyFont="1" applyFill="1" applyBorder="1" applyAlignment="1">
      <alignment horizontal="center" vertical="center" textRotation="90" wrapText="1"/>
    </xf>
    <xf numFmtId="0" fontId="19" fillId="0" borderId="0" xfId="12" applyFill="1"/>
    <xf numFmtId="0" fontId="27" fillId="5" borderId="2" xfId="12" applyFont="1" applyFill="1" applyBorder="1" applyAlignment="1">
      <alignment horizontal="center"/>
    </xf>
    <xf numFmtId="0" fontId="27" fillId="5" borderId="3" xfId="12" applyFont="1" applyFill="1" applyBorder="1" applyAlignment="1">
      <alignment horizontal="center" vertical="center"/>
    </xf>
    <xf numFmtId="0" fontId="27" fillId="5" borderId="3" xfId="12" applyFont="1" applyFill="1" applyBorder="1" applyAlignment="1">
      <alignment horizontal="center" vertical="center" wrapText="1"/>
    </xf>
    <xf numFmtId="1" fontId="28" fillId="8" borderId="3" xfId="8" applyNumberFormat="1" applyFont="1" applyFill="1" applyBorder="1" applyAlignment="1">
      <alignment horizontal="center" vertical="center" wrapText="1"/>
    </xf>
    <xf numFmtId="4" fontId="30" fillId="12" borderId="4" xfId="8" applyNumberFormat="1" applyFont="1" applyFill="1" applyBorder="1" applyAlignment="1">
      <alignment horizontal="center" vertical="center"/>
    </xf>
    <xf numFmtId="3" fontId="30" fillId="12" borderId="5" xfId="8" applyNumberFormat="1" applyFont="1" applyFill="1" applyBorder="1" applyAlignment="1">
      <alignment horizontal="center" vertical="center"/>
    </xf>
    <xf numFmtId="0" fontId="27" fillId="5" borderId="2" xfId="12" applyFont="1" applyFill="1" applyBorder="1" applyAlignment="1">
      <alignment horizontal="left"/>
    </xf>
    <xf numFmtId="0" fontId="0" fillId="0" borderId="2" xfId="0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/>
    </xf>
    <xf numFmtId="3" fontId="13" fillId="10" borderId="3" xfId="0" applyNumberFormat="1" applyFont="1" applyFill="1" applyBorder="1" applyAlignment="1">
      <alignment horizontal="center" vertical="center"/>
    </xf>
    <xf numFmtId="0" fontId="15" fillId="14" borderId="9" xfId="4" applyFont="1" applyFill="1" applyBorder="1" applyAlignment="1">
      <alignment vertical="center"/>
    </xf>
    <xf numFmtId="0" fontId="15" fillId="14" borderId="10" xfId="4" applyFont="1" applyFill="1" applyBorder="1" applyAlignment="1">
      <alignment vertical="center"/>
    </xf>
    <xf numFmtId="0" fontId="15" fillId="14" borderId="5" xfId="4" applyFont="1" applyFill="1" applyBorder="1" applyAlignment="1">
      <alignment vertical="center"/>
    </xf>
    <xf numFmtId="0" fontId="15" fillId="14" borderId="9" xfId="4" applyFont="1" applyFill="1" applyBorder="1" applyAlignment="1">
      <alignment horizontal="left" vertical="center"/>
    </xf>
    <xf numFmtId="0" fontId="15" fillId="14" borderId="10" xfId="4" applyFont="1" applyFill="1" applyBorder="1" applyAlignment="1">
      <alignment horizontal="left" vertical="center"/>
    </xf>
    <xf numFmtId="0" fontId="19" fillId="14" borderId="5" xfId="12" applyFill="1" applyBorder="1"/>
    <xf numFmtId="0" fontId="33" fillId="18" borderId="3" xfId="0" applyFont="1" applyFill="1" applyBorder="1" applyAlignment="1">
      <alignment horizontal="center" vertical="center"/>
    </xf>
    <xf numFmtId="3" fontId="34" fillId="0" borderId="3" xfId="0" applyNumberFormat="1" applyFont="1" applyFill="1" applyBorder="1" applyAlignment="1">
      <alignment horizontal="center" vertical="center"/>
    </xf>
    <xf numFmtId="3" fontId="35" fillId="0" borderId="3" xfId="0" applyNumberFormat="1" applyFont="1" applyFill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17" fontId="32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49" fontId="36" fillId="12" borderId="0" xfId="3" applyNumberFormat="1" applyFont="1" applyFill="1" applyBorder="1" applyAlignment="1" applyProtection="1">
      <alignment horizontal="right" vertical="center" wrapText="1"/>
      <protection locked="0"/>
    </xf>
    <xf numFmtId="0" fontId="33" fillId="12" borderId="0" xfId="0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3" fontId="33" fillId="12" borderId="0" xfId="0" applyNumberFormat="1" applyFont="1" applyFill="1" applyBorder="1" applyAlignment="1">
      <alignment horizontal="center" vertical="center"/>
    </xf>
    <xf numFmtId="0" fontId="33" fillId="18" borderId="3" xfId="12" applyFont="1" applyFill="1" applyBorder="1" applyAlignment="1">
      <alignment horizontal="center" vertical="center"/>
    </xf>
    <xf numFmtId="3" fontId="23" fillId="0" borderId="0" xfId="8" applyNumberFormat="1" applyFont="1" applyFill="1" applyBorder="1" applyAlignment="1">
      <alignment horizontal="center" vertical="center" wrapText="1"/>
    </xf>
    <xf numFmtId="3" fontId="23" fillId="0" borderId="0" xfId="8" applyNumberFormat="1" applyFont="1" applyFill="1" applyBorder="1" applyAlignment="1">
      <alignment horizontal="center" vertical="center"/>
    </xf>
    <xf numFmtId="0" fontId="33" fillId="0" borderId="0" xfId="12" applyFont="1" applyFill="1" applyBorder="1" applyAlignment="1">
      <alignment horizontal="center" vertical="center"/>
    </xf>
    <xf numFmtId="3" fontId="33" fillId="12" borderId="0" xfId="12" applyNumberFormat="1" applyFont="1" applyFill="1" applyBorder="1" applyAlignment="1">
      <alignment horizontal="center" vertical="center"/>
    </xf>
    <xf numFmtId="0" fontId="32" fillId="0" borderId="0" xfId="12" applyNumberFormat="1" applyFont="1" applyFill="1" applyBorder="1" applyAlignment="1">
      <alignment horizontal="center" vertical="center"/>
    </xf>
    <xf numFmtId="17" fontId="32" fillId="0" borderId="0" xfId="12" applyNumberFormat="1" applyFont="1" applyFill="1" applyBorder="1" applyAlignment="1">
      <alignment horizontal="center" vertical="center"/>
    </xf>
    <xf numFmtId="0" fontId="33" fillId="0" borderId="0" xfId="12" applyFont="1" applyFill="1" applyAlignment="1">
      <alignment horizontal="center" vertical="center"/>
    </xf>
    <xf numFmtId="0" fontId="33" fillId="12" borderId="0" xfId="12" applyFont="1" applyFill="1" applyBorder="1" applyAlignment="1">
      <alignment horizontal="center" vertical="center"/>
    </xf>
    <xf numFmtId="3" fontId="23" fillId="7" borderId="3" xfId="8" applyNumberFormat="1" applyFont="1" applyFill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15" borderId="0" xfId="0" applyFill="1" applyAlignment="1">
      <alignment horizontal="center" vertical="center"/>
    </xf>
    <xf numFmtId="0" fontId="20" fillId="2" borderId="1" xfId="12" applyFont="1" applyFill="1" applyBorder="1" applyAlignment="1">
      <alignment horizontal="center" vertical="center"/>
    </xf>
    <xf numFmtId="0" fontId="20" fillId="2" borderId="3" xfId="12" applyFont="1" applyFill="1" applyBorder="1" applyAlignment="1">
      <alignment horizontal="center" vertical="center"/>
    </xf>
    <xf numFmtId="0" fontId="20" fillId="2" borderId="3" xfId="12" applyFont="1" applyFill="1" applyBorder="1" applyAlignment="1">
      <alignment horizontal="center" vertical="center" wrapText="1"/>
    </xf>
    <xf numFmtId="0" fontId="20" fillId="10" borderId="3" xfId="12" applyFont="1" applyFill="1" applyBorder="1" applyAlignment="1">
      <alignment horizontal="center" vertical="center" textRotation="90" wrapText="1"/>
    </xf>
    <xf numFmtId="0" fontId="20" fillId="5" borderId="3" xfId="12" applyFont="1" applyFill="1" applyBorder="1" applyAlignment="1">
      <alignment horizontal="center" vertical="center" wrapText="1"/>
    </xf>
    <xf numFmtId="0" fontId="12" fillId="4" borderId="3" xfId="12" applyFont="1" applyFill="1" applyBorder="1" applyAlignment="1">
      <alignment horizontal="center" vertical="center"/>
    </xf>
    <xf numFmtId="0" fontId="12" fillId="0" borderId="3" xfId="12" applyFont="1" applyFill="1" applyBorder="1" applyAlignment="1">
      <alignment horizontal="center" vertical="center"/>
    </xf>
    <xf numFmtId="0" fontId="12" fillId="0" borderId="0" xfId="12" applyFont="1" applyFill="1" applyBorder="1" applyAlignment="1">
      <alignment horizontal="center" vertical="center"/>
    </xf>
    <xf numFmtId="3" fontId="17" fillId="0" borderId="0" xfId="8" applyNumberFormat="1" applyFont="1" applyFill="1" applyBorder="1" applyAlignment="1">
      <alignment horizontal="center" vertical="center" wrapText="1"/>
    </xf>
    <xf numFmtId="3" fontId="12" fillId="12" borderId="0" xfId="12" applyNumberFormat="1" applyFont="1" applyFill="1" applyBorder="1" applyAlignment="1">
      <alignment horizontal="center" vertical="center"/>
    </xf>
    <xf numFmtId="0" fontId="26" fillId="0" borderId="0" xfId="12" applyNumberFormat="1" applyFont="1" applyFill="1" applyBorder="1" applyAlignment="1">
      <alignment horizontal="center" vertical="center"/>
    </xf>
    <xf numFmtId="17" fontId="26" fillId="0" borderId="0" xfId="12" applyNumberFormat="1" applyFont="1" applyFill="1" applyBorder="1" applyAlignment="1">
      <alignment horizontal="center" vertical="center"/>
    </xf>
    <xf numFmtId="0" fontId="12" fillId="0" borderId="0" xfId="12" applyFont="1" applyFill="1" applyAlignment="1">
      <alignment horizontal="center" vertical="center"/>
    </xf>
    <xf numFmtId="3" fontId="17" fillId="0" borderId="0" xfId="8" applyNumberFormat="1" applyFont="1" applyFill="1" applyBorder="1" applyAlignment="1">
      <alignment horizontal="center" vertical="center"/>
    </xf>
    <xf numFmtId="4" fontId="37" fillId="12" borderId="4" xfId="8" applyNumberFormat="1" applyFont="1" applyFill="1" applyBorder="1" applyAlignment="1">
      <alignment horizontal="center" vertical="center"/>
    </xf>
    <xf numFmtId="3" fontId="37" fillId="12" borderId="5" xfId="8" applyNumberFormat="1" applyFont="1" applyFill="1" applyBorder="1" applyAlignment="1">
      <alignment horizontal="center" vertical="center"/>
    </xf>
    <xf numFmtId="49" fontId="38" fillId="6" borderId="3" xfId="8" applyNumberFormat="1" applyFont="1" applyFill="1" applyBorder="1" applyAlignment="1">
      <alignment horizontal="center" vertical="center" textRotation="90" wrapText="1"/>
    </xf>
    <xf numFmtId="49" fontId="38" fillId="6" borderId="3" xfId="7" applyNumberFormat="1" applyFont="1" applyFill="1" applyBorder="1" applyAlignment="1">
      <alignment horizontal="center" vertical="center" textRotation="90" wrapText="1"/>
    </xf>
    <xf numFmtId="49" fontId="39" fillId="9" borderId="3" xfId="7" applyNumberFormat="1" applyFont="1" applyFill="1" applyBorder="1" applyAlignment="1">
      <alignment horizontal="center" vertical="center" textRotation="90" wrapText="1"/>
    </xf>
    <xf numFmtId="1" fontId="38" fillId="8" borderId="3" xfId="8" applyNumberFormat="1" applyFont="1" applyFill="1" applyBorder="1" applyAlignment="1">
      <alignment horizontal="center" vertical="center" wrapText="1"/>
    </xf>
    <xf numFmtId="1" fontId="38" fillId="8" borderId="3" xfId="7" applyNumberFormat="1" applyFont="1" applyFill="1" applyBorder="1" applyAlignment="1">
      <alignment horizontal="center" vertical="center" wrapText="1"/>
    </xf>
    <xf numFmtId="49" fontId="39" fillId="3" borderId="3" xfId="3" applyNumberFormat="1" applyFont="1" applyFill="1" applyBorder="1" applyAlignment="1" applyProtection="1">
      <alignment horizontal="left" vertical="center" wrapText="1"/>
      <protection locked="0"/>
    </xf>
    <xf numFmtId="49" fontId="39" fillId="12" borderId="0" xfId="3" applyNumberFormat="1" applyFont="1" applyFill="1" applyBorder="1" applyAlignment="1" applyProtection="1">
      <alignment horizontal="right" vertical="center" wrapText="1"/>
      <protection locked="0"/>
    </xf>
    <xf numFmtId="0" fontId="20" fillId="14" borderId="9" xfId="5" applyFont="1" applyFill="1" applyBorder="1" applyAlignment="1">
      <alignment vertical="center"/>
    </xf>
    <xf numFmtId="0" fontId="20" fillId="14" borderId="10" xfId="5" applyFont="1" applyFill="1" applyBorder="1" applyAlignment="1">
      <alignment vertical="center"/>
    </xf>
    <xf numFmtId="0" fontId="20" fillId="14" borderId="5" xfId="5" applyFont="1" applyFill="1" applyBorder="1" applyAlignment="1">
      <alignment vertical="center"/>
    </xf>
    <xf numFmtId="0" fontId="20" fillId="10" borderId="3" xfId="0" applyFont="1" applyFill="1" applyBorder="1" applyAlignment="1">
      <alignment horizontal="center" vertical="center" textRotation="90" wrapText="1"/>
    </xf>
    <xf numFmtId="0" fontId="0" fillId="4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3" fontId="17" fillId="0" borderId="0" xfId="7" applyNumberFormat="1" applyFont="1" applyFill="1" applyBorder="1" applyAlignment="1">
      <alignment horizontal="center" vertical="center" wrapText="1"/>
    </xf>
    <xf numFmtId="0" fontId="0" fillId="12" borderId="0" xfId="0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/>
    </xf>
    <xf numFmtId="17" fontId="26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3" fontId="17" fillId="0" borderId="0" xfId="7" applyNumberFormat="1" applyFont="1" applyFill="1" applyBorder="1" applyAlignment="1">
      <alignment horizontal="center" vertical="center"/>
    </xf>
    <xf numFmtId="4" fontId="37" fillId="12" borderId="4" xfId="7" applyNumberFormat="1" applyFont="1" applyFill="1" applyBorder="1" applyAlignment="1">
      <alignment horizontal="center" vertical="center"/>
    </xf>
    <xf numFmtId="3" fontId="37" fillId="12" borderId="5" xfId="7" applyNumberFormat="1" applyFont="1" applyFill="1" applyBorder="1" applyAlignment="1">
      <alignment horizontal="center" vertical="center"/>
    </xf>
    <xf numFmtId="49" fontId="39" fillId="12" borderId="0" xfId="3" applyNumberFormat="1" applyFont="1" applyFill="1" applyBorder="1" applyAlignment="1" applyProtection="1">
      <alignment horizontal="center" vertical="center" wrapText="1"/>
      <protection locked="0"/>
    </xf>
    <xf numFmtId="0" fontId="20" fillId="14" borderId="10" xfId="4" applyFont="1" applyFill="1" applyBorder="1" applyAlignment="1">
      <alignment horizontal="center" vertical="center"/>
    </xf>
    <xf numFmtId="0" fontId="20" fillId="14" borderId="5" xfId="4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3" fontId="0" fillId="12" borderId="0" xfId="0" applyNumberFormat="1" applyFont="1" applyFill="1" applyBorder="1" applyAlignment="1">
      <alignment horizontal="center" vertical="center"/>
    </xf>
    <xf numFmtId="0" fontId="26" fillId="0" borderId="0" xfId="2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0" fillId="2" borderId="2" xfId="12" applyFont="1" applyFill="1" applyBorder="1" applyAlignment="1">
      <alignment horizontal="center" vertical="center"/>
    </xf>
    <xf numFmtId="0" fontId="12" fillId="0" borderId="0" xfId="12" applyFont="1" applyFill="1" applyAlignment="1">
      <alignment vertical="center"/>
    </xf>
    <xf numFmtId="0" fontId="12" fillId="0" borderId="0" xfId="12" applyFont="1" applyAlignment="1">
      <alignment vertical="center"/>
    </xf>
    <xf numFmtId="0" fontId="12" fillId="0" borderId="0" xfId="12" applyFont="1" applyBorder="1" applyAlignment="1">
      <alignment vertical="center"/>
    </xf>
    <xf numFmtId="0" fontId="33" fillId="0" borderId="3" xfId="12" applyFont="1" applyBorder="1" applyAlignment="1">
      <alignment horizontal="center" vertical="center"/>
    </xf>
    <xf numFmtId="0" fontId="10" fillId="0" borderId="0" xfId="2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1" fontId="31" fillId="0" borderId="13" xfId="0" applyNumberFormat="1" applyFont="1" applyBorder="1" applyAlignment="1">
      <alignment horizontal="center" vertical="center" wrapText="1"/>
    </xf>
    <xf numFmtId="0" fontId="19" fillId="4" borderId="3" xfId="12" applyFont="1" applyFill="1" applyBorder="1" applyAlignment="1">
      <alignment horizontal="center" vertical="center"/>
    </xf>
    <xf numFmtId="0" fontId="19" fillId="0" borderId="3" xfId="12" applyFont="1" applyFill="1" applyBorder="1" applyAlignment="1">
      <alignment horizontal="center" vertical="center"/>
    </xf>
    <xf numFmtId="49" fontId="40" fillId="3" borderId="3" xfId="3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12" applyFill="1" applyBorder="1"/>
    <xf numFmtId="0" fontId="20" fillId="5" borderId="3" xfId="0" applyFont="1" applyFill="1" applyBorder="1" applyAlignment="1">
      <alignment horizontal="left" vertical="center"/>
    </xf>
    <xf numFmtId="0" fontId="27" fillId="5" borderId="3" xfId="12" applyFont="1" applyFill="1" applyBorder="1" applyAlignment="1">
      <alignment horizontal="center"/>
    </xf>
    <xf numFmtId="0" fontId="27" fillId="5" borderId="13" xfId="12" applyFont="1" applyFill="1" applyBorder="1" applyAlignment="1">
      <alignment horizontal="center" vertical="center" wrapText="1"/>
    </xf>
    <xf numFmtId="0" fontId="27" fillId="5" borderId="6" xfId="12" applyFont="1" applyFill="1" applyBorder="1" applyAlignment="1">
      <alignment horizontal="center" vertical="center" wrapText="1"/>
    </xf>
    <xf numFmtId="0" fontId="20" fillId="5" borderId="1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49" fontId="36" fillId="0" borderId="0" xfId="3" applyNumberFormat="1" applyFont="1" applyFill="1" applyBorder="1" applyAlignment="1" applyProtection="1">
      <alignment horizontal="right" vertical="center" wrapText="1"/>
      <protection locked="0"/>
    </xf>
    <xf numFmtId="49" fontId="39" fillId="0" borderId="0" xfId="3" applyNumberFormat="1" applyFont="1" applyFill="1" applyBorder="1" applyAlignment="1" applyProtection="1">
      <alignment horizontal="center" vertical="center" wrapText="1"/>
      <protection locked="0"/>
    </xf>
    <xf numFmtId="49" fontId="39" fillId="0" borderId="0" xfId="3" applyNumberFormat="1" applyFont="1" applyFill="1" applyBorder="1" applyAlignment="1" applyProtection="1">
      <alignment horizontal="right" vertical="center" wrapText="1"/>
      <protection locked="0"/>
    </xf>
    <xf numFmtId="0" fontId="33" fillId="0" borderId="2" xfId="0" applyFont="1" applyBorder="1" applyAlignment="1">
      <alignment horizontal="center" vertical="center"/>
    </xf>
    <xf numFmtId="0" fontId="32" fillId="0" borderId="2" xfId="12" applyFont="1" applyFill="1" applyBorder="1" applyAlignment="1">
      <alignment horizontal="center" vertical="center"/>
    </xf>
    <xf numFmtId="0" fontId="20" fillId="5" borderId="14" xfId="0" applyFont="1" applyFill="1" applyBorder="1" applyAlignment="1">
      <alignment horizontal="left" vertical="center"/>
    </xf>
    <xf numFmtId="0" fontId="20" fillId="5" borderId="15" xfId="12" applyFont="1" applyFill="1" applyBorder="1" applyAlignment="1">
      <alignment horizontal="center" vertical="center"/>
    </xf>
    <xf numFmtId="1" fontId="32" fillId="0" borderId="3" xfId="0" applyNumberFormat="1" applyFont="1" applyFill="1" applyBorder="1" applyAlignment="1">
      <alignment horizontal="center" vertical="center"/>
    </xf>
    <xf numFmtId="0" fontId="20" fillId="14" borderId="9" xfId="4" applyFont="1" applyFill="1" applyBorder="1" applyAlignment="1">
      <alignment horizontal="left" vertical="center"/>
    </xf>
    <xf numFmtId="0" fontId="0" fillId="19" borderId="0" xfId="0" applyFill="1"/>
    <xf numFmtId="0" fontId="10" fillId="0" borderId="0" xfId="2" applyFill="1" applyBorder="1" applyAlignment="1">
      <alignment horizontal="left" vertical="center" wrapText="1"/>
    </xf>
    <xf numFmtId="0" fontId="0" fillId="0" borderId="0" xfId="0" applyFill="1" applyBorder="1"/>
    <xf numFmtId="0" fontId="10" fillId="0" borderId="0" xfId="2" applyFill="1" applyBorder="1" applyAlignment="1">
      <alignment horizontal="center" vertical="center" wrapText="1"/>
    </xf>
    <xf numFmtId="49" fontId="42" fillId="3" borderId="3" xfId="3" applyNumberFormat="1" applyFont="1" applyFill="1" applyBorder="1" applyAlignment="1" applyProtection="1">
      <alignment horizontal="left" vertical="center" wrapText="1"/>
      <protection locked="0"/>
    </xf>
    <xf numFmtId="49" fontId="40" fillId="3" borderId="0" xfId="3" applyNumberFormat="1" applyFont="1" applyFill="1" applyBorder="1" applyAlignment="1" applyProtection="1">
      <alignment horizontal="left" vertical="center" wrapText="1"/>
      <protection locked="0"/>
    </xf>
    <xf numFmtId="3" fontId="31" fillId="0" borderId="13" xfId="0" applyNumberFormat="1" applyFont="1" applyBorder="1" applyAlignment="1">
      <alignment horizontal="center" vertical="center" wrapText="1"/>
    </xf>
    <xf numFmtId="3" fontId="23" fillId="7" borderId="18" xfId="8" applyNumberFormat="1" applyFont="1" applyFill="1" applyBorder="1" applyAlignment="1">
      <alignment horizontal="center" vertical="center" wrapText="1"/>
    </xf>
    <xf numFmtId="3" fontId="23" fillId="11" borderId="19" xfId="7" applyNumberFormat="1" applyFont="1" applyFill="1" applyBorder="1" applyAlignment="1">
      <alignment horizontal="center" vertical="center"/>
    </xf>
    <xf numFmtId="0" fontId="27" fillId="5" borderId="20" xfId="12" applyFont="1" applyFill="1" applyBorder="1" applyAlignment="1">
      <alignment horizontal="center" vertical="center" wrapText="1"/>
    </xf>
    <xf numFmtId="1" fontId="28" fillId="8" borderId="20" xfId="8" applyNumberFormat="1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1" fontId="22" fillId="8" borderId="20" xfId="7" applyNumberFormat="1" applyFont="1" applyFill="1" applyBorder="1" applyAlignment="1">
      <alignment horizontal="center" vertical="center" wrapText="1"/>
    </xf>
    <xf numFmtId="3" fontId="23" fillId="7" borderId="17" xfId="8" applyNumberFormat="1" applyFont="1" applyFill="1" applyBorder="1" applyAlignment="1">
      <alignment horizontal="center" vertical="center" wrapText="1"/>
    </xf>
    <xf numFmtId="3" fontId="23" fillId="7" borderId="17" xfId="7" applyNumberFormat="1" applyFont="1" applyFill="1" applyBorder="1" applyAlignment="1">
      <alignment horizontal="center" vertical="center" wrapText="1"/>
    </xf>
    <xf numFmtId="0" fontId="33" fillId="18" borderId="17" xfId="12" applyFont="1" applyFill="1" applyBorder="1" applyAlignment="1">
      <alignment horizontal="center" vertical="center"/>
    </xf>
    <xf numFmtId="17" fontId="32" fillId="0" borderId="17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9" fillId="0" borderId="0" xfId="12" applyBorder="1"/>
    <xf numFmtId="3" fontId="33" fillId="20" borderId="6" xfId="0" applyNumberFormat="1" applyFont="1" applyFill="1" applyBorder="1" applyAlignment="1">
      <alignment horizontal="center" vertical="center" wrapText="1"/>
    </xf>
    <xf numFmtId="0" fontId="33" fillId="18" borderId="19" xfId="0" applyFont="1" applyFill="1" applyBorder="1" applyAlignment="1">
      <alignment horizontal="center" vertical="center"/>
    </xf>
    <xf numFmtId="3" fontId="33" fillId="12" borderId="0" xfId="0" applyNumberFormat="1" applyFont="1" applyFill="1" applyAlignment="1">
      <alignment horizontal="center" vertical="center"/>
    </xf>
    <xf numFmtId="17" fontId="26" fillId="13" borderId="17" xfId="0" applyNumberFormat="1" applyFont="1" applyFill="1" applyBorder="1" applyAlignment="1">
      <alignment horizontal="center" vertical="center"/>
    </xf>
    <xf numFmtId="1" fontId="32" fillId="0" borderId="17" xfId="0" applyNumberFormat="1" applyFont="1" applyFill="1" applyBorder="1" applyAlignment="1">
      <alignment horizontal="center" vertical="center"/>
    </xf>
    <xf numFmtId="49" fontId="21" fillId="3" borderId="17" xfId="3" applyNumberFormat="1" applyFont="1" applyFill="1" applyBorder="1" applyAlignment="1" applyProtection="1">
      <alignment horizontal="left" vertical="center" wrapText="1"/>
      <protection locked="0"/>
    </xf>
    <xf numFmtId="17" fontId="32" fillId="21" borderId="17" xfId="0" applyNumberFormat="1" applyFont="1" applyFill="1" applyBorder="1" applyAlignment="1">
      <alignment horizontal="center" vertical="center"/>
    </xf>
    <xf numFmtId="164" fontId="33" fillId="20" borderId="21" xfId="0" applyNumberFormat="1" applyFont="1" applyFill="1" applyBorder="1" applyAlignment="1">
      <alignment horizontal="center" vertical="center"/>
    </xf>
    <xf numFmtId="0" fontId="41" fillId="3" borderId="3" xfId="12" applyFont="1" applyFill="1" applyBorder="1" applyAlignment="1">
      <alignment horizontal="left" vertical="center"/>
    </xf>
    <xf numFmtId="0" fontId="32" fillId="20" borderId="6" xfId="21" applyFont="1" applyFill="1" applyBorder="1" applyAlignment="1">
      <alignment horizontal="center" vertical="center" wrapText="1"/>
    </xf>
    <xf numFmtId="4" fontId="13" fillId="10" borderId="3" xfId="0" applyNumberFormat="1" applyFont="1" applyFill="1" applyBorder="1" applyAlignment="1">
      <alignment horizontal="left" vertical="center"/>
    </xf>
    <xf numFmtId="0" fontId="0" fillId="16" borderId="21" xfId="0" applyFill="1" applyBorder="1"/>
    <xf numFmtId="0" fontId="2" fillId="16" borderId="22" xfId="0" applyFont="1" applyFill="1" applyBorder="1" applyAlignment="1">
      <alignment horizontal="center" vertical="center" wrapText="1"/>
    </xf>
    <xf numFmtId="0" fontId="2" fillId="16" borderId="23" xfId="0" applyFont="1" applyFill="1" applyBorder="1" applyAlignment="1">
      <alignment horizontal="center" vertical="center" wrapText="1"/>
    </xf>
    <xf numFmtId="0" fontId="0" fillId="16" borderId="24" xfId="0" applyFill="1" applyBorder="1"/>
    <xf numFmtId="0" fontId="2" fillId="16" borderId="24" xfId="0" applyFont="1" applyFill="1" applyBorder="1" applyAlignment="1">
      <alignment horizontal="center" vertical="center" wrapText="1"/>
    </xf>
    <xf numFmtId="0" fontId="2" fillId="16" borderId="25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left" vertical="center" wrapText="1"/>
    </xf>
    <xf numFmtId="0" fontId="0" fillId="0" borderId="23" xfId="0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5" borderId="23" xfId="0" applyFill="1" applyBorder="1" applyAlignment="1">
      <alignment horizontal="left" vertical="center" wrapText="1"/>
    </xf>
    <xf numFmtId="0" fontId="0" fillId="15" borderId="23" xfId="0" applyFill="1" applyBorder="1" applyAlignment="1">
      <alignment horizontal="center" vertical="center" wrapText="1"/>
    </xf>
    <xf numFmtId="0" fontId="44" fillId="0" borderId="23" xfId="21" applyBorder="1" applyAlignment="1">
      <alignment horizontal="left" vertical="center" wrapText="1"/>
    </xf>
    <xf numFmtId="0" fontId="44" fillId="0" borderId="23" xfId="21" applyBorder="1" applyAlignment="1">
      <alignment horizontal="center" vertical="center" wrapText="1"/>
    </xf>
    <xf numFmtId="0" fontId="1" fillId="15" borderId="23" xfId="9" applyFill="1" applyBorder="1" applyAlignment="1">
      <alignment horizontal="center" vertical="center" wrapText="1"/>
    </xf>
    <xf numFmtId="0" fontId="0" fillId="15" borderId="26" xfId="0" applyFill="1" applyBorder="1" applyAlignment="1">
      <alignment horizontal="left" vertical="center" wrapText="1"/>
    </xf>
    <xf numFmtId="0" fontId="0" fillId="15" borderId="26" xfId="0" applyFill="1" applyBorder="1" applyAlignment="1">
      <alignment horizontal="center" vertical="center" wrapText="1"/>
    </xf>
    <xf numFmtId="0" fontId="0" fillId="15" borderId="24" xfId="0" applyFill="1" applyBorder="1"/>
    <xf numFmtId="0" fontId="0" fillId="15" borderId="24" xfId="0" applyFill="1" applyBorder="1" applyAlignment="1">
      <alignment horizontal="center" vertical="center"/>
    </xf>
    <xf numFmtId="0" fontId="10" fillId="0" borderId="23" xfId="2" applyBorder="1" applyAlignment="1">
      <alignment horizontal="left" vertical="center" wrapText="1"/>
    </xf>
    <xf numFmtId="0" fontId="1" fillId="15" borderId="23" xfId="9" applyFill="1" applyBorder="1" applyAlignment="1">
      <alignment horizontal="left" vertical="center" wrapText="1"/>
    </xf>
    <xf numFmtId="0" fontId="0" fillId="14" borderId="24" xfId="0" applyFill="1" applyBorder="1" applyAlignment="1">
      <alignment horizontal="center" vertical="center"/>
    </xf>
    <xf numFmtId="0" fontId="10" fillId="0" borderId="23" xfId="2" applyBorder="1" applyAlignment="1">
      <alignment horizontal="center" vertical="center" wrapText="1"/>
    </xf>
    <xf numFmtId="0" fontId="10" fillId="15" borderId="23" xfId="2" applyFill="1" applyBorder="1" applyAlignment="1">
      <alignment horizontal="center" vertical="center" wrapText="1"/>
    </xf>
    <xf numFmtId="17" fontId="32" fillId="0" borderId="24" xfId="0" applyNumberFormat="1" applyFont="1" applyFill="1" applyBorder="1" applyAlignment="1">
      <alignment horizontal="center" vertical="center"/>
    </xf>
    <xf numFmtId="17" fontId="32" fillId="0" borderId="3" xfId="0" applyNumberFormat="1" applyFont="1" applyFill="1" applyBorder="1" applyAlignment="1">
      <alignment horizontal="center" vertical="center"/>
    </xf>
    <xf numFmtId="0" fontId="33" fillId="20" borderId="6" xfId="0" applyFont="1" applyFill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/>
    </xf>
    <xf numFmtId="165" fontId="32" fillId="20" borderId="24" xfId="0" applyNumberFormat="1" applyFont="1" applyFill="1" applyBorder="1" applyAlignment="1">
      <alignment horizontal="center" vertical="center"/>
    </xf>
    <xf numFmtId="17" fontId="32" fillId="0" borderId="24" xfId="0" applyNumberFormat="1" applyFont="1" applyBorder="1" applyAlignment="1">
      <alignment horizontal="center" vertical="center"/>
    </xf>
    <xf numFmtId="3" fontId="33" fillId="20" borderId="24" xfId="0" applyNumberFormat="1" applyFont="1" applyFill="1" applyBorder="1" applyAlignment="1">
      <alignment horizontal="center" vertical="center"/>
    </xf>
    <xf numFmtId="3" fontId="33" fillId="0" borderId="24" xfId="0" applyNumberFormat="1" applyFont="1" applyBorder="1" applyAlignment="1">
      <alignment horizontal="center" vertical="center"/>
    </xf>
    <xf numFmtId="0" fontId="32" fillId="20" borderId="24" xfId="0" applyFont="1" applyFill="1" applyBorder="1" applyAlignment="1">
      <alignment horizontal="center" vertical="center"/>
    </xf>
    <xf numFmtId="164" fontId="32" fillId="20" borderId="24" xfId="0" applyNumberFormat="1" applyFont="1" applyFill="1" applyBorder="1" applyAlignment="1">
      <alignment horizontal="center" vertical="center"/>
    </xf>
    <xf numFmtId="17" fontId="32" fillId="21" borderId="24" xfId="0" applyNumberFormat="1" applyFont="1" applyFill="1" applyBorder="1" applyAlignment="1">
      <alignment horizontal="center" vertical="center"/>
    </xf>
    <xf numFmtId="0" fontId="32" fillId="21" borderId="24" xfId="0" applyFont="1" applyFill="1" applyBorder="1" applyAlignment="1">
      <alignment horizontal="center" vertical="center"/>
    </xf>
    <xf numFmtId="0" fontId="33" fillId="20" borderId="24" xfId="0" applyFont="1" applyFill="1" applyBorder="1" applyAlignment="1">
      <alignment horizontal="center" vertical="center"/>
    </xf>
    <xf numFmtId="164" fontId="33" fillId="22" borderId="24" xfId="0" applyNumberFormat="1" applyFont="1" applyFill="1" applyBorder="1" applyAlignment="1">
      <alignment horizontal="center" vertical="center"/>
    </xf>
    <xf numFmtId="0" fontId="33" fillId="20" borderId="23" xfId="0" applyFont="1" applyFill="1" applyBorder="1" applyAlignment="1">
      <alignment horizontal="center" vertical="center" wrapText="1"/>
    </xf>
    <xf numFmtId="3" fontId="33" fillId="20" borderId="23" xfId="0" applyNumberFormat="1" applyFont="1" applyFill="1" applyBorder="1" applyAlignment="1">
      <alignment horizontal="center" vertical="center" wrapText="1"/>
    </xf>
    <xf numFmtId="1" fontId="32" fillId="21" borderId="24" xfId="0" applyNumberFormat="1" applyFont="1" applyFill="1" applyBorder="1" applyAlignment="1">
      <alignment horizontal="center" vertical="center"/>
    </xf>
    <xf numFmtId="3" fontId="32" fillId="20" borderId="23" xfId="21" applyNumberFormat="1" applyFont="1" applyFill="1" applyBorder="1" applyAlignment="1">
      <alignment horizontal="center" vertical="center" wrapText="1"/>
    </xf>
    <xf numFmtId="164" fontId="26" fillId="20" borderId="24" xfId="0" applyNumberFormat="1" applyFont="1" applyFill="1" applyBorder="1" applyAlignment="1">
      <alignment horizontal="center" vertical="center"/>
    </xf>
    <xf numFmtId="17" fontId="26" fillId="21" borderId="24" xfId="0" applyNumberFormat="1" applyFont="1" applyFill="1" applyBorder="1" applyAlignment="1">
      <alignment horizontal="center" vertical="center"/>
    </xf>
    <xf numFmtId="0" fontId="33" fillId="20" borderId="23" xfId="0" applyFont="1" applyFill="1" applyBorder="1" applyAlignment="1">
      <alignment horizontal="center" vertical="center"/>
    </xf>
    <xf numFmtId="0" fontId="33" fillId="20" borderId="24" xfId="0" applyFont="1" applyFill="1" applyBorder="1" applyAlignment="1">
      <alignment horizontal="center" vertical="center" wrapText="1"/>
    </xf>
    <xf numFmtId="49" fontId="40" fillId="3" borderId="16" xfId="3" applyNumberFormat="1" applyFont="1" applyFill="1" applyBorder="1" applyAlignment="1" applyProtection="1">
      <alignment horizontal="left" vertical="center" wrapText="1"/>
      <protection locked="0"/>
    </xf>
    <xf numFmtId="3" fontId="33" fillId="20" borderId="24" xfId="0" applyNumberFormat="1" applyFont="1" applyFill="1" applyBorder="1" applyAlignment="1">
      <alignment horizontal="center" vertical="center" wrapText="1"/>
    </xf>
    <xf numFmtId="3" fontId="33" fillId="20" borderId="23" xfId="0" applyNumberFormat="1" applyFont="1" applyFill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 wrapText="1"/>
    </xf>
    <xf numFmtId="0" fontId="33" fillId="0" borderId="13" xfId="12" applyFont="1" applyBorder="1" applyAlignment="1">
      <alignment horizontal="center" vertical="center"/>
    </xf>
    <xf numFmtId="0" fontId="33" fillId="0" borderId="2" xfId="12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 wrapText="1"/>
    </xf>
    <xf numFmtId="3" fontId="23" fillId="7" borderId="18" xfId="7" applyNumberFormat="1" applyFont="1" applyFill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3" fontId="31" fillId="0" borderId="24" xfId="0" applyNumberFormat="1" applyFont="1" applyBorder="1" applyAlignment="1">
      <alignment horizontal="center" vertical="center" wrapText="1"/>
    </xf>
    <xf numFmtId="0" fontId="33" fillId="20" borderId="6" xfId="0" applyFont="1" applyFill="1" applyBorder="1" applyAlignment="1">
      <alignment horizontal="center" vertical="center"/>
    </xf>
    <xf numFmtId="0" fontId="32" fillId="20" borderId="24" xfId="21" applyFont="1" applyFill="1" applyBorder="1" applyAlignment="1">
      <alignment horizontal="center" vertical="center" wrapText="1"/>
    </xf>
    <xf numFmtId="3" fontId="33" fillId="20" borderId="6" xfId="0" applyNumberFormat="1" applyFont="1" applyFill="1" applyBorder="1" applyAlignment="1">
      <alignment horizontal="center" vertical="center"/>
    </xf>
    <xf numFmtId="3" fontId="32" fillId="20" borderId="24" xfId="21" applyNumberFormat="1" applyFont="1" applyFill="1" applyBorder="1" applyAlignment="1">
      <alignment horizontal="center" vertical="center" wrapText="1"/>
    </xf>
    <xf numFmtId="164" fontId="33" fillId="20" borderId="24" xfId="0" applyNumberFormat="1" applyFont="1" applyFill="1" applyBorder="1" applyAlignment="1">
      <alignment horizontal="center" vertical="center"/>
    </xf>
    <xf numFmtId="0" fontId="32" fillId="20" borderId="21" xfId="0" applyFont="1" applyFill="1" applyBorder="1" applyAlignment="1">
      <alignment horizontal="center" vertical="center"/>
    </xf>
    <xf numFmtId="164" fontId="32" fillId="20" borderId="21" xfId="0" applyNumberFormat="1" applyFont="1" applyFill="1" applyBorder="1" applyAlignment="1">
      <alignment horizontal="center" vertical="center"/>
    </xf>
    <xf numFmtId="164" fontId="33" fillId="22" borderId="21" xfId="0" applyNumberFormat="1" applyFont="1" applyFill="1" applyBorder="1" applyAlignment="1">
      <alignment horizontal="center" vertical="center"/>
    </xf>
    <xf numFmtId="165" fontId="32" fillId="20" borderId="21" xfId="0" applyNumberFormat="1" applyFont="1" applyFill="1" applyBorder="1" applyAlignment="1">
      <alignment horizontal="center" vertical="center"/>
    </xf>
    <xf numFmtId="164" fontId="26" fillId="20" borderId="21" xfId="0" applyNumberFormat="1" applyFont="1" applyFill="1" applyBorder="1" applyAlignment="1">
      <alignment horizontal="center" vertical="center"/>
    </xf>
    <xf numFmtId="17" fontId="32" fillId="21" borderId="3" xfId="0" applyNumberFormat="1" applyFont="1" applyFill="1" applyBorder="1" applyAlignment="1">
      <alignment horizontal="center" vertical="center"/>
    </xf>
    <xf numFmtId="0" fontId="32" fillId="21" borderId="17" xfId="0" applyFont="1" applyFill="1" applyBorder="1" applyAlignment="1">
      <alignment horizontal="center" vertical="center"/>
    </xf>
    <xf numFmtId="17" fontId="32" fillId="0" borderId="17" xfId="0" applyNumberFormat="1" applyFont="1" applyBorder="1" applyAlignment="1">
      <alignment horizontal="center" vertical="center"/>
    </xf>
    <xf numFmtId="17" fontId="26" fillId="21" borderId="17" xfId="0" applyNumberFormat="1" applyFont="1" applyFill="1" applyBorder="1" applyAlignment="1">
      <alignment horizontal="center" vertical="center"/>
    </xf>
    <xf numFmtId="0" fontId="32" fillId="21" borderId="3" xfId="0" applyFont="1" applyFill="1" applyBorder="1" applyAlignment="1">
      <alignment horizontal="center" vertical="center"/>
    </xf>
    <xf numFmtId="1" fontId="32" fillId="21" borderId="3" xfId="0" applyNumberFormat="1" applyFont="1" applyFill="1" applyBorder="1" applyAlignment="1">
      <alignment horizontal="center" vertical="center"/>
    </xf>
    <xf numFmtId="3" fontId="33" fillId="0" borderId="13" xfId="0" applyNumberFormat="1" applyFont="1" applyBorder="1" applyAlignment="1">
      <alignment horizontal="center" vertical="center"/>
    </xf>
    <xf numFmtId="1" fontId="31" fillId="0" borderId="24" xfId="0" applyNumberFormat="1" applyFont="1" applyBorder="1" applyAlignment="1">
      <alignment horizontal="center" vertical="center" wrapText="1"/>
    </xf>
    <xf numFmtId="0" fontId="33" fillId="18" borderId="17" xfId="0" applyFont="1" applyFill="1" applyBorder="1" applyAlignment="1">
      <alignment horizontal="center" vertical="center"/>
    </xf>
    <xf numFmtId="0" fontId="19" fillId="0" borderId="0" xfId="12" applyFont="1"/>
    <xf numFmtId="164" fontId="0" fillId="0" borderId="0" xfId="0" applyNumberFormat="1"/>
    <xf numFmtId="165" fontId="13" fillId="10" borderId="3" xfId="0" applyNumberFormat="1" applyFont="1" applyFill="1" applyBorder="1" applyAlignment="1">
      <alignment horizontal="center" vertical="center"/>
    </xf>
    <xf numFmtId="0" fontId="0" fillId="12" borderId="0" xfId="0" applyFill="1" applyAlignment="1">
      <alignment horizontal="center"/>
    </xf>
    <xf numFmtId="0" fontId="20" fillId="0" borderId="12" xfId="0" applyFont="1" applyBorder="1" applyAlignment="1">
      <alignment horizontal="center" vertical="center" wrapText="1"/>
    </xf>
  </cellXfs>
  <cellStyles count="28">
    <cellStyle name="Гиперссылка 2" xfId="1"/>
    <cellStyle name="Обычный" xfId="0" builtinId="0"/>
    <cellStyle name="Обычный 10" xfId="2"/>
    <cellStyle name="Обычный 10 2" xfId="22"/>
    <cellStyle name="Обычный 11" xfId="21"/>
    <cellStyle name="Обычный 11 2" xfId="23"/>
    <cellStyle name="Обычный 2" xfId="3"/>
    <cellStyle name="Обычный 2 2" xfId="4"/>
    <cellStyle name="Обычный 2 2 2" xfId="5"/>
    <cellStyle name="Обычный 2 3" xfId="6"/>
    <cellStyle name="Обычный 2 4" xfId="7"/>
    <cellStyle name="Обычный 2 4 2" xfId="8"/>
    <cellStyle name="Обычный 3" xfId="9"/>
    <cellStyle name="Обычный 4" xfId="10"/>
    <cellStyle name="Обычный 4 2" xfId="11"/>
    <cellStyle name="Обычный 5" xfId="12"/>
    <cellStyle name="Обычный 5 2" xfId="13"/>
    <cellStyle name="Обычный 5 2 2" xfId="14"/>
    <cellStyle name="Обычный 6" xfId="15"/>
    <cellStyle name="Обычный 6 2" xfId="16"/>
    <cellStyle name="Обычный 6 2 2" xfId="24"/>
    <cellStyle name="Обычный 7" xfId="17"/>
    <cellStyle name="Обычный 7 2" xfId="18"/>
    <cellStyle name="Обычный 7 3" xfId="25"/>
    <cellStyle name="Обычный 8" xfId="19"/>
    <cellStyle name="Обычный 8 2" xfId="26"/>
    <cellStyle name="Обычный 9" xfId="20"/>
    <cellStyle name="Обычный 9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35C3-4077-A281-033153C9AC68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5C3-4077-A281-033153C9AC68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35C3-4077-A281-033153C9AC68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5C3-4077-A281-033153C9AC68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35C3-4077-A281-033153C9AC68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5C3-4077-A281-033153C9AC6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5"/>
              <c:pt idx="0">
                <c:v>МБДОУ «Детский сад № 1 «Сказка» г. Корсаков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35C3-4077-A281-033153C9A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57308080"/>
        <c:axId val="1"/>
      </c:barChart>
      <c:catAx>
        <c:axId val="1057308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057308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7775-4D34-9552-A5855ED44978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775-4D34-9552-A5855ED44978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7775-4D34-9552-A5855ED44978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775-4D34-9552-A5855ED44978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7775-4D34-9552-A5855ED44978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775-4D34-9552-A5855ED4497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5"/>
              <c:pt idx="0">
                <c:v>МБДОУ «Детский сад № 1 «Сказка» г. Корсаков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775-4D34-9552-A5855ED44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57315568"/>
        <c:axId val="1"/>
      </c:barChart>
      <c:catAx>
        <c:axId val="1057315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05731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EF1F-4A49-9986-3C999AEA6149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F1F-4A49-9986-3C999AEA6149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EF1F-4A49-9986-3C999AEA6149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F1F-4A49-9986-3C999AEA6149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EF1F-4A49-9986-3C999AEA6149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F1F-4A49-9986-3C999AEA614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5"/>
              <c:pt idx="0">
                <c:v>МБДОУ «Детский сад № 1 «Сказка» г. Корсаков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EF1F-4A49-9986-3C999AEA6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57313488"/>
        <c:axId val="1"/>
      </c:barChart>
      <c:catAx>
        <c:axId val="1057313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057313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93C-427C-8675-F534D8FBC7AE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93C-427C-8675-F534D8FBC7AE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93C-427C-8675-F534D8FBC7AE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93C-427C-8675-F534D8FBC7AE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93C-427C-8675-F534D8FBC7AE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93C-427C-8675-F534D8FBC7A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5"/>
              <c:pt idx="0">
                <c:v>МБДОУ «Детский сад № 1 «Сказка» г. Корсаков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C93C-427C-8675-F534D8FBC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57308080"/>
        <c:axId val="1"/>
      </c:barChart>
      <c:catAx>
        <c:axId val="1057308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057308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C6F-43DC-BF34-6106C9D31F5A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C6F-43DC-BF34-6106C9D31F5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C6F-43DC-BF34-6106C9D31F5A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C6F-43DC-BF34-6106C9D31F5A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C6F-43DC-BF34-6106C9D31F5A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C6F-43DC-BF34-6106C9D31F5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5"/>
              <c:pt idx="0">
                <c:v>МБДОУ «Детский сад № 1 «Сказка» г. Корсаков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7C6F-43DC-BF34-6106C9D31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57315568"/>
        <c:axId val="1"/>
      </c:barChart>
      <c:catAx>
        <c:axId val="1057315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05731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91F-4FAD-958D-AF1D7DA89DED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91F-4FAD-958D-AF1D7DA89DED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91F-4FAD-958D-AF1D7DA89DED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91F-4FAD-958D-AF1D7DA89DED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91F-4FAD-958D-AF1D7DA89DED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91F-4FAD-958D-AF1D7DA89DE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5"/>
              <c:pt idx="0">
                <c:v>МБДОУ «Детский сад № 1 «Сказка» г. Корсаков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E91F-4FAD-958D-AF1D7DA89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57313488"/>
        <c:axId val="1"/>
      </c:barChart>
      <c:catAx>
        <c:axId val="1057313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057313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190500</xdr:rowOff>
    </xdr:from>
    <xdr:to>
      <xdr:col>4</xdr:col>
      <xdr:colOff>9525</xdr:colOff>
      <xdr:row>40</xdr:row>
      <xdr:rowOff>57150</xdr:rowOff>
    </xdr:to>
    <xdr:graphicFrame macro="">
      <xdr:nvGraphicFramePr>
        <xdr:cNvPr id="11604829" name="Диаграмма 1">
          <a:extLst>
            <a:ext uri="{FF2B5EF4-FFF2-40B4-BE49-F238E27FC236}">
              <a16:creationId xmlns:a16="http://schemas.microsoft.com/office/drawing/2014/main" id="{00000000-0008-0000-1300-00005D13B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19</xdr:row>
      <xdr:rowOff>190500</xdr:rowOff>
    </xdr:from>
    <xdr:to>
      <xdr:col>4</xdr:col>
      <xdr:colOff>9525</xdr:colOff>
      <xdr:row>40</xdr:row>
      <xdr:rowOff>57150</xdr:rowOff>
    </xdr:to>
    <xdr:graphicFrame macro="">
      <xdr:nvGraphicFramePr>
        <xdr:cNvPr id="11604830" name="Диаграмма 1">
          <a:extLst>
            <a:ext uri="{FF2B5EF4-FFF2-40B4-BE49-F238E27FC236}">
              <a16:creationId xmlns:a16="http://schemas.microsoft.com/office/drawing/2014/main" id="{00000000-0008-0000-1300-00005E13B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4</xdr:col>
      <xdr:colOff>9525</xdr:colOff>
      <xdr:row>41</xdr:row>
      <xdr:rowOff>57150</xdr:rowOff>
    </xdr:to>
    <xdr:graphicFrame macro="">
      <xdr:nvGraphicFramePr>
        <xdr:cNvPr id="11604831" name="Диаграмма 1">
          <a:extLst>
            <a:ext uri="{FF2B5EF4-FFF2-40B4-BE49-F238E27FC236}">
              <a16:creationId xmlns:a16="http://schemas.microsoft.com/office/drawing/2014/main" id="{00000000-0008-0000-1300-00005F13B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172</xdr:row>
      <xdr:rowOff>190500</xdr:rowOff>
    </xdr:from>
    <xdr:to>
      <xdr:col>4</xdr:col>
      <xdr:colOff>9525</xdr:colOff>
      <xdr:row>193</xdr:row>
      <xdr:rowOff>57150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E3F0CDD1-E5CE-493E-9E18-ADB2CB4AD2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172</xdr:row>
      <xdr:rowOff>190500</xdr:rowOff>
    </xdr:from>
    <xdr:to>
      <xdr:col>4</xdr:col>
      <xdr:colOff>9525</xdr:colOff>
      <xdr:row>193</xdr:row>
      <xdr:rowOff>57150</xdr:rowOff>
    </xdr:to>
    <xdr:graphicFrame macro="">
      <xdr:nvGraphicFramePr>
        <xdr:cNvPr id="3" name="Диаграмма 1">
          <a:extLst>
            <a:ext uri="{FF2B5EF4-FFF2-40B4-BE49-F238E27FC236}">
              <a16:creationId xmlns:a16="http://schemas.microsoft.com/office/drawing/2014/main" id="{2B936A8D-F88B-4E27-9925-96BC575072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183</xdr:row>
      <xdr:rowOff>0</xdr:rowOff>
    </xdr:from>
    <xdr:to>
      <xdr:col>4</xdr:col>
      <xdr:colOff>9525</xdr:colOff>
      <xdr:row>194</xdr:row>
      <xdr:rowOff>57150</xdr:rowOff>
    </xdr:to>
    <xdr:graphicFrame macro="">
      <xdr:nvGraphicFramePr>
        <xdr:cNvPr id="4" name="Диаграмма 1">
          <a:extLst>
            <a:ext uri="{FF2B5EF4-FFF2-40B4-BE49-F238E27FC236}">
              <a16:creationId xmlns:a16="http://schemas.microsoft.com/office/drawing/2014/main" id="{E04775BE-F751-40EE-92EB-428EA92815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E15" sqref="E15"/>
    </sheetView>
  </sheetViews>
  <sheetFormatPr defaultColWidth="8.85546875" defaultRowHeight="15" x14ac:dyDescent="0.25"/>
  <cols>
    <col min="2" max="2" width="21.42578125" customWidth="1"/>
    <col min="3" max="3" width="13.42578125" customWidth="1"/>
    <col min="4" max="4" width="19" bestFit="1" customWidth="1"/>
    <col min="258" max="258" width="21.42578125" customWidth="1"/>
    <col min="259" max="259" width="13.42578125" customWidth="1"/>
    <col min="260" max="260" width="19" bestFit="1" customWidth="1"/>
    <col min="514" max="514" width="21.42578125" customWidth="1"/>
    <col min="515" max="515" width="13.42578125" customWidth="1"/>
    <col min="516" max="516" width="19" bestFit="1" customWidth="1"/>
    <col min="770" max="770" width="21.42578125" customWidth="1"/>
    <col min="771" max="771" width="13.42578125" customWidth="1"/>
    <col min="772" max="772" width="19" bestFit="1" customWidth="1"/>
    <col min="1026" max="1026" width="21.42578125" customWidth="1"/>
    <col min="1027" max="1027" width="13.42578125" customWidth="1"/>
    <col min="1028" max="1028" width="19" bestFit="1" customWidth="1"/>
    <col min="1282" max="1282" width="21.42578125" customWidth="1"/>
    <col min="1283" max="1283" width="13.42578125" customWidth="1"/>
    <col min="1284" max="1284" width="19" bestFit="1" customWidth="1"/>
    <col min="1538" max="1538" width="21.42578125" customWidth="1"/>
    <col min="1539" max="1539" width="13.42578125" customWidth="1"/>
    <col min="1540" max="1540" width="19" bestFit="1" customWidth="1"/>
    <col min="1794" max="1794" width="21.42578125" customWidth="1"/>
    <col min="1795" max="1795" width="13.42578125" customWidth="1"/>
    <col min="1796" max="1796" width="19" bestFit="1" customWidth="1"/>
    <col min="2050" max="2050" width="21.42578125" customWidth="1"/>
    <col min="2051" max="2051" width="13.42578125" customWidth="1"/>
    <col min="2052" max="2052" width="19" bestFit="1" customWidth="1"/>
    <col min="2306" max="2306" width="21.42578125" customWidth="1"/>
    <col min="2307" max="2307" width="13.42578125" customWidth="1"/>
    <col min="2308" max="2308" width="19" bestFit="1" customWidth="1"/>
    <col min="2562" max="2562" width="21.42578125" customWidth="1"/>
    <col min="2563" max="2563" width="13.42578125" customWidth="1"/>
    <col min="2564" max="2564" width="19" bestFit="1" customWidth="1"/>
    <col min="2818" max="2818" width="21.42578125" customWidth="1"/>
    <col min="2819" max="2819" width="13.42578125" customWidth="1"/>
    <col min="2820" max="2820" width="19" bestFit="1" customWidth="1"/>
    <col min="3074" max="3074" width="21.42578125" customWidth="1"/>
    <col min="3075" max="3075" width="13.42578125" customWidth="1"/>
    <col min="3076" max="3076" width="19" bestFit="1" customWidth="1"/>
    <col min="3330" max="3330" width="21.42578125" customWidth="1"/>
    <col min="3331" max="3331" width="13.42578125" customWidth="1"/>
    <col min="3332" max="3332" width="19" bestFit="1" customWidth="1"/>
    <col min="3586" max="3586" width="21.42578125" customWidth="1"/>
    <col min="3587" max="3587" width="13.42578125" customWidth="1"/>
    <col min="3588" max="3588" width="19" bestFit="1" customWidth="1"/>
    <col min="3842" max="3842" width="21.42578125" customWidth="1"/>
    <col min="3843" max="3843" width="13.42578125" customWidth="1"/>
    <col min="3844" max="3844" width="19" bestFit="1" customWidth="1"/>
    <col min="4098" max="4098" width="21.42578125" customWidth="1"/>
    <col min="4099" max="4099" width="13.42578125" customWidth="1"/>
    <col min="4100" max="4100" width="19" bestFit="1" customWidth="1"/>
    <col min="4354" max="4354" width="21.42578125" customWidth="1"/>
    <col min="4355" max="4355" width="13.42578125" customWidth="1"/>
    <col min="4356" max="4356" width="19" bestFit="1" customWidth="1"/>
    <col min="4610" max="4610" width="21.42578125" customWidth="1"/>
    <col min="4611" max="4611" width="13.42578125" customWidth="1"/>
    <col min="4612" max="4612" width="19" bestFit="1" customWidth="1"/>
    <col min="4866" max="4866" width="21.42578125" customWidth="1"/>
    <col min="4867" max="4867" width="13.42578125" customWidth="1"/>
    <col min="4868" max="4868" width="19" bestFit="1" customWidth="1"/>
    <col min="5122" max="5122" width="21.42578125" customWidth="1"/>
    <col min="5123" max="5123" width="13.42578125" customWidth="1"/>
    <col min="5124" max="5124" width="19" bestFit="1" customWidth="1"/>
    <col min="5378" max="5378" width="21.42578125" customWidth="1"/>
    <col min="5379" max="5379" width="13.42578125" customWidth="1"/>
    <col min="5380" max="5380" width="19" bestFit="1" customWidth="1"/>
    <col min="5634" max="5634" width="21.42578125" customWidth="1"/>
    <col min="5635" max="5635" width="13.42578125" customWidth="1"/>
    <col min="5636" max="5636" width="19" bestFit="1" customWidth="1"/>
    <col min="5890" max="5890" width="21.42578125" customWidth="1"/>
    <col min="5891" max="5891" width="13.42578125" customWidth="1"/>
    <col min="5892" max="5892" width="19" bestFit="1" customWidth="1"/>
    <col min="6146" max="6146" width="21.42578125" customWidth="1"/>
    <col min="6147" max="6147" width="13.42578125" customWidth="1"/>
    <col min="6148" max="6148" width="19" bestFit="1" customWidth="1"/>
    <col min="6402" max="6402" width="21.42578125" customWidth="1"/>
    <col min="6403" max="6403" width="13.42578125" customWidth="1"/>
    <col min="6404" max="6404" width="19" bestFit="1" customWidth="1"/>
    <col min="6658" max="6658" width="21.42578125" customWidth="1"/>
    <col min="6659" max="6659" width="13.42578125" customWidth="1"/>
    <col min="6660" max="6660" width="19" bestFit="1" customWidth="1"/>
    <col min="6914" max="6914" width="21.42578125" customWidth="1"/>
    <col min="6915" max="6915" width="13.42578125" customWidth="1"/>
    <col min="6916" max="6916" width="19" bestFit="1" customWidth="1"/>
    <col min="7170" max="7170" width="21.42578125" customWidth="1"/>
    <col min="7171" max="7171" width="13.42578125" customWidth="1"/>
    <col min="7172" max="7172" width="19" bestFit="1" customWidth="1"/>
    <col min="7426" max="7426" width="21.42578125" customWidth="1"/>
    <col min="7427" max="7427" width="13.42578125" customWidth="1"/>
    <col min="7428" max="7428" width="19" bestFit="1" customWidth="1"/>
    <col min="7682" max="7682" width="21.42578125" customWidth="1"/>
    <col min="7683" max="7683" width="13.42578125" customWidth="1"/>
    <col min="7684" max="7684" width="19" bestFit="1" customWidth="1"/>
    <col min="7938" max="7938" width="21.42578125" customWidth="1"/>
    <col min="7939" max="7939" width="13.42578125" customWidth="1"/>
    <col min="7940" max="7940" width="19" bestFit="1" customWidth="1"/>
    <col min="8194" max="8194" width="21.42578125" customWidth="1"/>
    <col min="8195" max="8195" width="13.42578125" customWidth="1"/>
    <col min="8196" max="8196" width="19" bestFit="1" customWidth="1"/>
    <col min="8450" max="8450" width="21.42578125" customWidth="1"/>
    <col min="8451" max="8451" width="13.42578125" customWidth="1"/>
    <col min="8452" max="8452" width="19" bestFit="1" customWidth="1"/>
    <col min="8706" max="8706" width="21.42578125" customWidth="1"/>
    <col min="8707" max="8707" width="13.42578125" customWidth="1"/>
    <col min="8708" max="8708" width="19" bestFit="1" customWidth="1"/>
    <col min="8962" max="8962" width="21.42578125" customWidth="1"/>
    <col min="8963" max="8963" width="13.42578125" customWidth="1"/>
    <col min="8964" max="8964" width="19" bestFit="1" customWidth="1"/>
    <col min="9218" max="9218" width="21.42578125" customWidth="1"/>
    <col min="9219" max="9219" width="13.42578125" customWidth="1"/>
    <col min="9220" max="9220" width="19" bestFit="1" customWidth="1"/>
    <col min="9474" max="9474" width="21.42578125" customWidth="1"/>
    <col min="9475" max="9475" width="13.42578125" customWidth="1"/>
    <col min="9476" max="9476" width="19" bestFit="1" customWidth="1"/>
    <col min="9730" max="9730" width="21.42578125" customWidth="1"/>
    <col min="9731" max="9731" width="13.42578125" customWidth="1"/>
    <col min="9732" max="9732" width="19" bestFit="1" customWidth="1"/>
    <col min="9986" max="9986" width="21.42578125" customWidth="1"/>
    <col min="9987" max="9987" width="13.42578125" customWidth="1"/>
    <col min="9988" max="9988" width="19" bestFit="1" customWidth="1"/>
    <col min="10242" max="10242" width="21.42578125" customWidth="1"/>
    <col min="10243" max="10243" width="13.42578125" customWidth="1"/>
    <col min="10244" max="10244" width="19" bestFit="1" customWidth="1"/>
    <col min="10498" max="10498" width="21.42578125" customWidth="1"/>
    <col min="10499" max="10499" width="13.42578125" customWidth="1"/>
    <col min="10500" max="10500" width="19" bestFit="1" customWidth="1"/>
    <col min="10754" max="10754" width="21.42578125" customWidth="1"/>
    <col min="10755" max="10755" width="13.42578125" customWidth="1"/>
    <col min="10756" max="10756" width="19" bestFit="1" customWidth="1"/>
    <col min="11010" max="11010" width="21.42578125" customWidth="1"/>
    <col min="11011" max="11011" width="13.42578125" customWidth="1"/>
    <col min="11012" max="11012" width="19" bestFit="1" customWidth="1"/>
    <col min="11266" max="11266" width="21.42578125" customWidth="1"/>
    <col min="11267" max="11267" width="13.42578125" customWidth="1"/>
    <col min="11268" max="11268" width="19" bestFit="1" customWidth="1"/>
    <col min="11522" max="11522" width="21.42578125" customWidth="1"/>
    <col min="11523" max="11523" width="13.42578125" customWidth="1"/>
    <col min="11524" max="11524" width="19" bestFit="1" customWidth="1"/>
    <col min="11778" max="11778" width="21.42578125" customWidth="1"/>
    <col min="11779" max="11779" width="13.42578125" customWidth="1"/>
    <col min="11780" max="11780" width="19" bestFit="1" customWidth="1"/>
    <col min="12034" max="12034" width="21.42578125" customWidth="1"/>
    <col min="12035" max="12035" width="13.42578125" customWidth="1"/>
    <col min="12036" max="12036" width="19" bestFit="1" customWidth="1"/>
    <col min="12290" max="12290" width="21.42578125" customWidth="1"/>
    <col min="12291" max="12291" width="13.42578125" customWidth="1"/>
    <col min="12292" max="12292" width="19" bestFit="1" customWidth="1"/>
    <col min="12546" max="12546" width="21.42578125" customWidth="1"/>
    <col min="12547" max="12547" width="13.42578125" customWidth="1"/>
    <col min="12548" max="12548" width="19" bestFit="1" customWidth="1"/>
    <col min="12802" max="12802" width="21.42578125" customWidth="1"/>
    <col min="12803" max="12803" width="13.42578125" customWidth="1"/>
    <col min="12804" max="12804" width="19" bestFit="1" customWidth="1"/>
    <col min="13058" max="13058" width="21.42578125" customWidth="1"/>
    <col min="13059" max="13059" width="13.42578125" customWidth="1"/>
    <col min="13060" max="13060" width="19" bestFit="1" customWidth="1"/>
    <col min="13314" max="13314" width="21.42578125" customWidth="1"/>
    <col min="13315" max="13315" width="13.42578125" customWidth="1"/>
    <col min="13316" max="13316" width="19" bestFit="1" customWidth="1"/>
    <col min="13570" max="13570" width="21.42578125" customWidth="1"/>
    <col min="13571" max="13571" width="13.42578125" customWidth="1"/>
    <col min="13572" max="13572" width="19" bestFit="1" customWidth="1"/>
    <col min="13826" max="13826" width="21.42578125" customWidth="1"/>
    <col min="13827" max="13827" width="13.42578125" customWidth="1"/>
    <col min="13828" max="13828" width="19" bestFit="1" customWidth="1"/>
    <col min="14082" max="14082" width="21.42578125" customWidth="1"/>
    <col min="14083" max="14083" width="13.42578125" customWidth="1"/>
    <col min="14084" max="14084" width="19" bestFit="1" customWidth="1"/>
    <col min="14338" max="14338" width="21.42578125" customWidth="1"/>
    <col min="14339" max="14339" width="13.42578125" customWidth="1"/>
    <col min="14340" max="14340" width="19" bestFit="1" customWidth="1"/>
    <col min="14594" max="14594" width="21.42578125" customWidth="1"/>
    <col min="14595" max="14595" width="13.42578125" customWidth="1"/>
    <col min="14596" max="14596" width="19" bestFit="1" customWidth="1"/>
    <col min="14850" max="14850" width="21.42578125" customWidth="1"/>
    <col min="14851" max="14851" width="13.42578125" customWidth="1"/>
    <col min="14852" max="14852" width="19" bestFit="1" customWidth="1"/>
    <col min="15106" max="15106" width="21.42578125" customWidth="1"/>
    <col min="15107" max="15107" width="13.42578125" customWidth="1"/>
    <col min="15108" max="15108" width="19" bestFit="1" customWidth="1"/>
    <col min="15362" max="15362" width="21.42578125" customWidth="1"/>
    <col min="15363" max="15363" width="13.42578125" customWidth="1"/>
    <col min="15364" max="15364" width="19" bestFit="1" customWidth="1"/>
    <col min="15618" max="15618" width="21.42578125" customWidth="1"/>
    <col min="15619" max="15619" width="13.42578125" customWidth="1"/>
    <col min="15620" max="15620" width="19" bestFit="1" customWidth="1"/>
    <col min="15874" max="15874" width="21.42578125" customWidth="1"/>
    <col min="15875" max="15875" width="13.42578125" customWidth="1"/>
    <col min="15876" max="15876" width="19" bestFit="1" customWidth="1"/>
    <col min="16130" max="16130" width="21.42578125" customWidth="1"/>
    <col min="16131" max="16131" width="13.42578125" customWidth="1"/>
    <col min="16132" max="16132" width="19" bestFit="1" customWidth="1"/>
  </cols>
  <sheetData>
    <row r="1" spans="1:4" ht="30" x14ac:dyDescent="0.25">
      <c r="A1" s="25" t="s">
        <v>61</v>
      </c>
      <c r="B1" s="26"/>
      <c r="C1" s="25" t="s">
        <v>62</v>
      </c>
    </row>
    <row r="2" spans="1:4" x14ac:dyDescent="0.25">
      <c r="A2" s="191">
        <v>44652</v>
      </c>
      <c r="B2" s="191" t="s">
        <v>709</v>
      </c>
      <c r="C2" s="191">
        <v>44621</v>
      </c>
      <c r="D2" s="191" t="s">
        <v>681</v>
      </c>
    </row>
    <row r="5" spans="1:4" x14ac:dyDescent="0.25">
      <c r="A5" s="278" t="s">
        <v>63</v>
      </c>
      <c r="B5" s="278"/>
      <c r="C5" s="27">
        <v>44699</v>
      </c>
    </row>
  </sheetData>
  <mergeCells count="1">
    <mergeCell ref="A5:B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Y13"/>
  <sheetViews>
    <sheetView zoomScale="59" zoomScaleNormal="59" workbookViewId="0">
      <pane xSplit="3" ySplit="2" topLeftCell="N3" activePane="bottomRight" state="frozen"/>
      <selection pane="topRight" activeCell="D1" sqref="D1"/>
      <selection pane="bottomLeft" activeCell="A3" sqref="A3"/>
      <selection pane="bottomRight" activeCell="AD25" sqref="AD25"/>
    </sheetView>
  </sheetViews>
  <sheetFormatPr defaultColWidth="8.85546875" defaultRowHeight="15" x14ac:dyDescent="0.25"/>
  <cols>
    <col min="1" max="1" width="28.42578125" customWidth="1"/>
    <col min="2" max="2" width="4.42578125" customWidth="1"/>
    <col min="3" max="3" width="36.42578125" customWidth="1"/>
    <col min="4" max="4" width="30.85546875" bestFit="1" customWidth="1"/>
    <col min="5" max="5" width="13.28515625" bestFit="1" customWidth="1"/>
    <col min="6" max="6" width="5.7109375" bestFit="1" customWidth="1"/>
    <col min="7" max="7" width="15.7109375" bestFit="1" customWidth="1"/>
    <col min="8" max="8" width="11.85546875" customWidth="1"/>
    <col min="9" max="9" width="12.42578125" customWidth="1"/>
    <col min="10" max="10" width="5.7109375" bestFit="1" customWidth="1"/>
    <col min="11" max="11" width="12.42578125" customWidth="1"/>
    <col min="12" max="12" width="5.7109375" customWidth="1"/>
    <col min="13" max="13" width="22.42578125" bestFit="1" customWidth="1"/>
    <col min="14" max="14" width="5.7109375" bestFit="1" customWidth="1"/>
    <col min="15" max="15" width="15.7109375" bestFit="1" customWidth="1"/>
    <col min="16" max="16" width="15.7109375" customWidth="1"/>
    <col min="17" max="17" width="9.42578125" bestFit="1" customWidth="1"/>
    <col min="18" max="18" width="5.7109375" bestFit="1" customWidth="1"/>
    <col min="19" max="19" width="12" customWidth="1"/>
    <col min="20" max="20" width="15.42578125" customWidth="1"/>
    <col min="21" max="21" width="5.7109375" bestFit="1" customWidth="1"/>
    <col min="22" max="22" width="12.42578125" customWidth="1"/>
    <col min="23" max="23" width="13.28515625" customWidth="1"/>
    <col min="24" max="24" width="6.85546875" bestFit="1" customWidth="1"/>
    <col min="25" max="25" width="6.7109375" customWidth="1"/>
  </cols>
  <sheetData>
    <row r="1" spans="1:25" s="1" customFormat="1" ht="120" x14ac:dyDescent="0.25">
      <c r="A1" s="2" t="s">
        <v>40</v>
      </c>
      <c r="B1" s="3"/>
      <c r="C1" s="4" t="s">
        <v>41</v>
      </c>
      <c r="D1" s="4" t="s">
        <v>478</v>
      </c>
      <c r="E1" s="5" t="s">
        <v>42</v>
      </c>
      <c r="F1" s="14" t="s">
        <v>50</v>
      </c>
      <c r="G1" s="5" t="s">
        <v>48</v>
      </c>
      <c r="H1" s="5" t="s">
        <v>46</v>
      </c>
      <c r="I1" s="5" t="s">
        <v>45</v>
      </c>
      <c r="J1" s="14" t="s">
        <v>49</v>
      </c>
      <c r="K1" s="5" t="s">
        <v>51</v>
      </c>
      <c r="L1" s="14" t="s">
        <v>52</v>
      </c>
      <c r="M1" s="5" t="s">
        <v>47</v>
      </c>
      <c r="N1" s="14" t="s">
        <v>53</v>
      </c>
      <c r="O1" s="5" t="s">
        <v>54</v>
      </c>
      <c r="P1" s="5" t="s">
        <v>55</v>
      </c>
      <c r="Q1" s="18" t="s">
        <v>57</v>
      </c>
      <c r="R1" s="14" t="s">
        <v>56</v>
      </c>
      <c r="S1" s="5" t="s">
        <v>444</v>
      </c>
      <c r="T1" s="5" t="s">
        <v>445</v>
      </c>
      <c r="U1" s="14" t="s">
        <v>446</v>
      </c>
      <c r="V1" s="5" t="s">
        <v>447</v>
      </c>
      <c r="W1" s="5" t="s">
        <v>448</v>
      </c>
      <c r="X1" s="17" t="s">
        <v>502</v>
      </c>
      <c r="Y1" s="17" t="s">
        <v>58</v>
      </c>
    </row>
    <row r="2" spans="1:25" x14ac:dyDescent="0.25">
      <c r="A2" s="13" t="s">
        <v>708</v>
      </c>
      <c r="B2" s="62"/>
      <c r="C2" s="11"/>
      <c r="D2" s="11"/>
      <c r="E2" s="12"/>
      <c r="F2" s="16">
        <v>2</v>
      </c>
      <c r="G2" s="12"/>
      <c r="H2" s="12"/>
      <c r="I2" s="12"/>
      <c r="J2" s="16">
        <v>2</v>
      </c>
      <c r="K2" s="12"/>
      <c r="L2" s="16">
        <v>4</v>
      </c>
      <c r="M2" s="12"/>
      <c r="N2" s="16">
        <v>4</v>
      </c>
      <c r="O2" s="12"/>
      <c r="P2" s="12"/>
      <c r="Q2" s="12"/>
      <c r="R2" s="16">
        <v>4</v>
      </c>
      <c r="S2" s="12"/>
      <c r="T2" s="12"/>
      <c r="U2" s="16">
        <v>2</v>
      </c>
      <c r="V2" s="12"/>
      <c r="W2" s="12"/>
      <c r="X2" s="16">
        <f t="shared" ref="X2:X10" si="0">F2+J2+L2+N2+R2+U2</f>
        <v>18</v>
      </c>
      <c r="Y2" s="16">
        <v>100</v>
      </c>
    </row>
    <row r="3" spans="1:25" s="1" customFormat="1" ht="25.5" x14ac:dyDescent="0.25">
      <c r="A3" s="9" t="s">
        <v>29</v>
      </c>
      <c r="B3" s="61">
        <v>1</v>
      </c>
      <c r="C3" s="152" t="s">
        <v>301</v>
      </c>
      <c r="D3" s="152" t="s">
        <v>550</v>
      </c>
      <c r="E3" s="73" t="s">
        <v>462</v>
      </c>
      <c r="F3" s="15">
        <f t="shared" ref="F3:F10" si="1">IF(E3="21/22",2,0)</f>
        <v>2</v>
      </c>
      <c r="G3" s="91">
        <v>223</v>
      </c>
      <c r="H3" s="91">
        <v>10</v>
      </c>
      <c r="I3" s="235">
        <v>10</v>
      </c>
      <c r="J3" s="15">
        <f t="shared" ref="J3:J10" si="2">IF(ABS((H3-I3)/I3)&lt;=0.1,2,IF(AND(ABS((H3-I3)/I3)&gt;0.1,ABS((H3-I3)/I3)&lt;=0.2),1,0))</f>
        <v>2</v>
      </c>
      <c r="K3" s="231">
        <v>100</v>
      </c>
      <c r="L3" s="15">
        <f t="shared" ref="L3:L10" si="3">IF(K3&gt;90,4,IF(AND(K3&gt;80,K3&lt;=90),3,IF(AND(K3&gt;=50,K3&lt;=80),2,IF(AND(K3&gt;=10,K3&lt;50),1,0))))</f>
        <v>4</v>
      </c>
      <c r="M3" s="233">
        <v>44652</v>
      </c>
      <c r="N3" s="15">
        <f>IF(M3='Месяц МНТРГ_апрель'!$A$2,4,IF(M3='Месяц МНТРГ_апрель'!$B$2,3,IF(M3='Месяц МНТРГ_апрель'!$C$2,2,IF(M3='Месяц МНТРГ_апрель'!$D$2,1,0))))</f>
        <v>4</v>
      </c>
      <c r="O3" s="226">
        <v>223</v>
      </c>
      <c r="P3" s="226">
        <v>213</v>
      </c>
      <c r="Q3" s="70">
        <f t="shared" ref="Q3:Q10" si="4">ROUND(P3/O3*100,0)</f>
        <v>96</v>
      </c>
      <c r="R3" s="15">
        <f t="shared" ref="R3:R10" si="5">IF(Q3&gt;90,4,IF(AND(Q3&gt;80,Q3&lt;=90),3,IF(AND(Q3&gt;=50,Q3&lt;=80),2,IF(AND(Q3&gt;=10,Q3&lt;50),1,0))))</f>
        <v>4</v>
      </c>
      <c r="S3" s="91">
        <v>290</v>
      </c>
      <c r="T3" s="91">
        <v>100</v>
      </c>
      <c r="U3" s="15">
        <f t="shared" ref="U3:U10" si="6">IF(T3&gt;=90,2,IF(T3&gt;=80,1,0))</f>
        <v>2</v>
      </c>
      <c r="V3" s="91">
        <v>8</v>
      </c>
      <c r="W3" s="91">
        <v>94</v>
      </c>
      <c r="X3" s="19">
        <f t="shared" si="0"/>
        <v>18</v>
      </c>
      <c r="Y3" s="19">
        <f t="shared" ref="Y3:Y10" si="7">ROUND(X3/$X$2*100,0)</f>
        <v>100</v>
      </c>
    </row>
    <row r="4" spans="1:25" ht="30" customHeight="1" x14ac:dyDescent="0.25">
      <c r="A4" s="9" t="s">
        <v>29</v>
      </c>
      <c r="B4" s="41">
        <v>8</v>
      </c>
      <c r="C4" s="152" t="s">
        <v>304</v>
      </c>
      <c r="D4" s="152" t="s">
        <v>549</v>
      </c>
      <c r="E4" s="73" t="s">
        <v>462</v>
      </c>
      <c r="F4" s="15">
        <f t="shared" si="1"/>
        <v>2</v>
      </c>
      <c r="G4" s="91">
        <v>103</v>
      </c>
      <c r="H4" s="91">
        <v>6</v>
      </c>
      <c r="I4" s="235">
        <v>6</v>
      </c>
      <c r="J4" s="15">
        <f t="shared" si="2"/>
        <v>2</v>
      </c>
      <c r="K4" s="231">
        <v>86.7</v>
      </c>
      <c r="L4" s="15">
        <f t="shared" si="3"/>
        <v>3</v>
      </c>
      <c r="M4" s="233">
        <v>44652</v>
      </c>
      <c r="N4" s="15">
        <f>IF(M4='Месяц МНТРГ_апрель'!$A$2,4,IF(M4='Месяц МНТРГ_апрель'!$B$2,3,IF(M4='Месяц МНТРГ_апрель'!$C$2,2,IF(M4='Месяц МНТРГ_апрель'!$D$2,1,0))))</f>
        <v>4</v>
      </c>
      <c r="O4" s="226">
        <v>101</v>
      </c>
      <c r="P4" s="226">
        <v>101</v>
      </c>
      <c r="Q4" s="70">
        <f t="shared" si="4"/>
        <v>100</v>
      </c>
      <c r="R4" s="15">
        <f t="shared" si="5"/>
        <v>4</v>
      </c>
      <c r="S4" s="91">
        <v>104</v>
      </c>
      <c r="T4" s="91">
        <v>100</v>
      </c>
      <c r="U4" s="15">
        <f t="shared" si="6"/>
        <v>2</v>
      </c>
      <c r="V4" s="91">
        <v>9</v>
      </c>
      <c r="W4" s="91">
        <v>69</v>
      </c>
      <c r="X4" s="19">
        <f t="shared" si="0"/>
        <v>17</v>
      </c>
      <c r="Y4" s="19">
        <f t="shared" si="7"/>
        <v>94</v>
      </c>
    </row>
    <row r="5" spans="1:25" ht="30" customHeight="1" x14ac:dyDescent="0.25">
      <c r="A5" s="9" t="s">
        <v>29</v>
      </c>
      <c r="B5" s="41">
        <v>2</v>
      </c>
      <c r="C5" s="152" t="s">
        <v>305</v>
      </c>
      <c r="D5" s="152" t="s">
        <v>551</v>
      </c>
      <c r="E5" s="73" t="s">
        <v>462</v>
      </c>
      <c r="F5" s="15">
        <f t="shared" si="1"/>
        <v>2</v>
      </c>
      <c r="G5" s="91">
        <v>78</v>
      </c>
      <c r="H5" s="91">
        <v>4</v>
      </c>
      <c r="I5" s="235">
        <v>4</v>
      </c>
      <c r="J5" s="15">
        <f t="shared" si="2"/>
        <v>2</v>
      </c>
      <c r="K5" s="232">
        <v>55</v>
      </c>
      <c r="L5" s="15">
        <f t="shared" si="3"/>
        <v>2</v>
      </c>
      <c r="M5" s="233">
        <v>44652</v>
      </c>
      <c r="N5" s="15">
        <f>IF(M5='Месяц МНТРГ_апрель'!$A$2,4,IF(M5='Месяц МНТРГ_апрель'!$B$2,3,IF(M5='Месяц МНТРГ_апрель'!$C$2,2,IF(M5='Месяц МНТРГ_апрель'!$D$2,1,0))))</f>
        <v>4</v>
      </c>
      <c r="O5" s="226">
        <v>75</v>
      </c>
      <c r="P5" s="226">
        <v>75</v>
      </c>
      <c r="Q5" s="70">
        <f t="shared" si="4"/>
        <v>100</v>
      </c>
      <c r="R5" s="15">
        <f t="shared" si="5"/>
        <v>4</v>
      </c>
      <c r="S5" s="91">
        <v>118</v>
      </c>
      <c r="T5" s="91">
        <v>100</v>
      </c>
      <c r="U5" s="15">
        <f t="shared" si="6"/>
        <v>2</v>
      </c>
      <c r="V5" s="91">
        <v>2</v>
      </c>
      <c r="W5" s="91">
        <v>7</v>
      </c>
      <c r="X5" s="19">
        <f t="shared" si="0"/>
        <v>16</v>
      </c>
      <c r="Y5" s="19">
        <f t="shared" si="7"/>
        <v>89</v>
      </c>
    </row>
    <row r="6" spans="1:25" ht="30" customHeight="1" x14ac:dyDescent="0.25">
      <c r="A6" s="9" t="s">
        <v>29</v>
      </c>
      <c r="B6" s="41">
        <v>3</v>
      </c>
      <c r="C6" s="152" t="s">
        <v>306</v>
      </c>
      <c r="D6" s="152" t="s">
        <v>554</v>
      </c>
      <c r="E6" s="73" t="s">
        <v>462</v>
      </c>
      <c r="F6" s="15">
        <f t="shared" si="1"/>
        <v>2</v>
      </c>
      <c r="G6" s="91">
        <v>81</v>
      </c>
      <c r="H6" s="91">
        <v>4</v>
      </c>
      <c r="I6" s="235">
        <v>4</v>
      </c>
      <c r="J6" s="15">
        <f t="shared" si="2"/>
        <v>2</v>
      </c>
      <c r="K6" s="231">
        <v>86.7</v>
      </c>
      <c r="L6" s="15">
        <f t="shared" si="3"/>
        <v>3</v>
      </c>
      <c r="M6" s="233">
        <v>44652</v>
      </c>
      <c r="N6" s="15">
        <f>IF(M6='Месяц МНТРГ_апрель'!$A$2,4,IF(M6='Месяц МНТРГ_апрель'!$B$2,3,IF(M6='Месяц МНТРГ_апрель'!$C$2,2,IF(M6='Месяц МНТРГ_апрель'!$D$2,1,0))))</f>
        <v>4</v>
      </c>
      <c r="O6" s="226">
        <v>83</v>
      </c>
      <c r="P6" s="226">
        <v>70</v>
      </c>
      <c r="Q6" s="70">
        <f t="shared" si="4"/>
        <v>84</v>
      </c>
      <c r="R6" s="15">
        <f t="shared" si="5"/>
        <v>3</v>
      </c>
      <c r="S6" s="91">
        <v>120</v>
      </c>
      <c r="T6" s="91">
        <v>100</v>
      </c>
      <c r="U6" s="15">
        <f t="shared" si="6"/>
        <v>2</v>
      </c>
      <c r="V6" s="91">
        <v>14</v>
      </c>
      <c r="W6" s="91">
        <v>25</v>
      </c>
      <c r="X6" s="19">
        <f t="shared" si="0"/>
        <v>16</v>
      </c>
      <c r="Y6" s="19">
        <f t="shared" si="7"/>
        <v>89</v>
      </c>
    </row>
    <row r="7" spans="1:25" ht="30" customHeight="1" x14ac:dyDescent="0.25">
      <c r="A7" s="9" t="s">
        <v>29</v>
      </c>
      <c r="B7" s="41">
        <v>4</v>
      </c>
      <c r="C7" s="152" t="s">
        <v>308</v>
      </c>
      <c r="D7" s="152" t="s">
        <v>552</v>
      </c>
      <c r="E7" s="73" t="s">
        <v>462</v>
      </c>
      <c r="F7" s="15">
        <f t="shared" si="1"/>
        <v>2</v>
      </c>
      <c r="G7" s="91">
        <v>10</v>
      </c>
      <c r="H7" s="91">
        <v>1</v>
      </c>
      <c r="I7" s="235">
        <v>1</v>
      </c>
      <c r="J7" s="15">
        <f t="shared" si="2"/>
        <v>2</v>
      </c>
      <c r="K7" s="231">
        <v>78.3</v>
      </c>
      <c r="L7" s="15">
        <f t="shared" si="3"/>
        <v>2</v>
      </c>
      <c r="M7" s="233">
        <v>44652</v>
      </c>
      <c r="N7" s="15">
        <f>IF(M7='Месяц МНТРГ_апрель'!$A$2,4,IF(M7='Месяц МНТРГ_апрель'!$B$2,3,IF(M7='Месяц МНТРГ_апрель'!$C$2,2,IF(M7='Месяц МНТРГ_апрель'!$D$2,1,0))))</f>
        <v>4</v>
      </c>
      <c r="O7" s="226">
        <v>10</v>
      </c>
      <c r="P7" s="226">
        <v>10</v>
      </c>
      <c r="Q7" s="70">
        <f t="shared" si="4"/>
        <v>100</v>
      </c>
      <c r="R7" s="15">
        <f t="shared" si="5"/>
        <v>4</v>
      </c>
      <c r="S7" s="91">
        <v>21</v>
      </c>
      <c r="T7" s="91">
        <v>100</v>
      </c>
      <c r="U7" s="15">
        <f t="shared" si="6"/>
        <v>2</v>
      </c>
      <c r="V7" s="91">
        <v>0</v>
      </c>
      <c r="W7" s="91">
        <v>6</v>
      </c>
      <c r="X7" s="19">
        <f t="shared" si="0"/>
        <v>16</v>
      </c>
      <c r="Y7" s="19">
        <f t="shared" si="7"/>
        <v>89</v>
      </c>
    </row>
    <row r="8" spans="1:25" ht="30" customHeight="1" x14ac:dyDescent="0.25">
      <c r="A8" s="9" t="s">
        <v>29</v>
      </c>
      <c r="B8" s="41">
        <v>7</v>
      </c>
      <c r="C8" s="152" t="s">
        <v>303</v>
      </c>
      <c r="D8" s="152" t="s">
        <v>553</v>
      </c>
      <c r="E8" s="73" t="s">
        <v>462</v>
      </c>
      <c r="F8" s="15">
        <f t="shared" si="1"/>
        <v>2</v>
      </c>
      <c r="G8" s="91">
        <v>74</v>
      </c>
      <c r="H8" s="91">
        <v>4</v>
      </c>
      <c r="I8" s="235">
        <v>4</v>
      </c>
      <c r="J8" s="15">
        <f t="shared" si="2"/>
        <v>2</v>
      </c>
      <c r="K8" s="231">
        <v>91.7</v>
      </c>
      <c r="L8" s="15">
        <f t="shared" si="3"/>
        <v>4</v>
      </c>
      <c r="M8" s="233">
        <v>44621</v>
      </c>
      <c r="N8" s="15">
        <f>IF(M8='Месяц МНТРГ_апрель'!$A$2,4,IF(M8='Месяц МНТРГ_апрель'!$B$2,3,IF(M8='Месяц МНТРГ_апрель'!$C$2,2,IF(M8='Месяц МНТРГ_апрель'!$D$2,1,0))))</f>
        <v>2</v>
      </c>
      <c r="O8" s="226">
        <v>74</v>
      </c>
      <c r="P8" s="226">
        <v>74</v>
      </c>
      <c r="Q8" s="70">
        <f t="shared" si="4"/>
        <v>100</v>
      </c>
      <c r="R8" s="15">
        <f t="shared" si="5"/>
        <v>4</v>
      </c>
      <c r="S8" s="91">
        <v>125</v>
      </c>
      <c r="T8" s="91">
        <v>100</v>
      </c>
      <c r="U8" s="15">
        <f t="shared" si="6"/>
        <v>2</v>
      </c>
      <c r="V8" s="91">
        <v>1</v>
      </c>
      <c r="W8" s="91">
        <v>2</v>
      </c>
      <c r="X8" s="19">
        <f t="shared" si="0"/>
        <v>16</v>
      </c>
      <c r="Y8" s="19">
        <f t="shared" si="7"/>
        <v>89</v>
      </c>
    </row>
    <row r="9" spans="1:25" ht="30" customHeight="1" x14ac:dyDescent="0.25">
      <c r="A9" s="9" t="s">
        <v>29</v>
      </c>
      <c r="B9" s="41">
        <v>6</v>
      </c>
      <c r="C9" s="152" t="s">
        <v>302</v>
      </c>
      <c r="D9" s="152" t="s">
        <v>555</v>
      </c>
      <c r="E9" s="73" t="s">
        <v>462</v>
      </c>
      <c r="F9" s="15">
        <f t="shared" si="1"/>
        <v>2</v>
      </c>
      <c r="G9" s="91">
        <v>37</v>
      </c>
      <c r="H9" s="91">
        <v>2</v>
      </c>
      <c r="I9" s="235">
        <v>2</v>
      </c>
      <c r="J9" s="15">
        <f t="shared" si="2"/>
        <v>2</v>
      </c>
      <c r="K9" s="231">
        <v>83.3</v>
      </c>
      <c r="L9" s="15">
        <f t="shared" si="3"/>
        <v>3</v>
      </c>
      <c r="M9" s="233">
        <v>44621</v>
      </c>
      <c r="N9" s="15">
        <f>IF(M9='Месяц МНТРГ_апрель'!$A$2,4,IF(M9='Месяц МНТРГ_апрель'!$B$2,3,IF(M9='Месяц МНТРГ_апрель'!$C$2,2,IF(M9='Месяц МНТРГ_апрель'!$D$2,1,0))))</f>
        <v>2</v>
      </c>
      <c r="O9" s="226">
        <v>37</v>
      </c>
      <c r="P9" s="226">
        <v>35</v>
      </c>
      <c r="Q9" s="70">
        <f t="shared" si="4"/>
        <v>95</v>
      </c>
      <c r="R9" s="15">
        <f t="shared" si="5"/>
        <v>4</v>
      </c>
      <c r="S9" s="91">
        <v>48</v>
      </c>
      <c r="T9" s="91">
        <v>100</v>
      </c>
      <c r="U9" s="15">
        <f t="shared" si="6"/>
        <v>2</v>
      </c>
      <c r="V9" s="91">
        <v>0</v>
      </c>
      <c r="W9" s="91">
        <v>2</v>
      </c>
      <c r="X9" s="19">
        <f t="shared" si="0"/>
        <v>15</v>
      </c>
      <c r="Y9" s="19">
        <f t="shared" si="7"/>
        <v>83</v>
      </c>
    </row>
    <row r="10" spans="1:25" ht="30" customHeight="1" x14ac:dyDescent="0.25">
      <c r="A10" s="9" t="s">
        <v>29</v>
      </c>
      <c r="B10" s="41">
        <v>5</v>
      </c>
      <c r="C10" s="152" t="s">
        <v>307</v>
      </c>
      <c r="D10" s="152" t="s">
        <v>556</v>
      </c>
      <c r="E10" s="73" t="s">
        <v>462</v>
      </c>
      <c r="F10" s="15">
        <f t="shared" si="1"/>
        <v>2</v>
      </c>
      <c r="G10" s="91">
        <v>24</v>
      </c>
      <c r="H10" s="91">
        <v>2</v>
      </c>
      <c r="I10" s="235">
        <v>2</v>
      </c>
      <c r="J10" s="15">
        <f t="shared" si="2"/>
        <v>2</v>
      </c>
      <c r="K10" s="231">
        <v>78.3</v>
      </c>
      <c r="L10" s="15">
        <f t="shared" si="3"/>
        <v>2</v>
      </c>
      <c r="M10" s="233">
        <v>44652</v>
      </c>
      <c r="N10" s="15">
        <f>IF(M10='Месяц МНТРГ_апрель'!$A$2,4,IF(M10='Месяц МНТРГ_апрель'!$B$2,3,IF(M10='Месяц МНТРГ_апрель'!$C$2,2,IF(M10='Месяц МНТРГ_апрель'!$D$2,1,0))))</f>
        <v>4</v>
      </c>
      <c r="O10" s="226">
        <v>24</v>
      </c>
      <c r="P10" s="226">
        <v>18</v>
      </c>
      <c r="Q10" s="70">
        <f t="shared" si="4"/>
        <v>75</v>
      </c>
      <c r="R10" s="15">
        <f t="shared" si="5"/>
        <v>2</v>
      </c>
      <c r="S10" s="91">
        <v>36</v>
      </c>
      <c r="T10" s="91">
        <v>100</v>
      </c>
      <c r="U10" s="15">
        <f t="shared" si="6"/>
        <v>2</v>
      </c>
      <c r="V10" s="91">
        <v>0</v>
      </c>
      <c r="W10" s="91">
        <v>3</v>
      </c>
      <c r="X10" s="19">
        <f t="shared" si="0"/>
        <v>14</v>
      </c>
      <c r="Y10" s="19">
        <f t="shared" si="7"/>
        <v>78</v>
      </c>
    </row>
    <row r="11" spans="1:25" s="79" customFormat="1" ht="30" customHeight="1" x14ac:dyDescent="0.25">
      <c r="A11" s="75"/>
      <c r="B11" s="75"/>
      <c r="C11" s="76" t="s">
        <v>60</v>
      </c>
      <c r="D11" s="160"/>
      <c r="E11" s="75"/>
      <c r="F11" s="23"/>
      <c r="G11" s="80">
        <f>SUM(G3:G10)</f>
        <v>630</v>
      </c>
      <c r="H11" s="80">
        <f>SUM(H3:H10)</f>
        <v>33</v>
      </c>
      <c r="I11" s="80">
        <f>SUM(I3:I10)</f>
        <v>33</v>
      </c>
      <c r="J11" s="23"/>
      <c r="K11" s="78"/>
      <c r="L11" s="23"/>
      <c r="M11" s="74"/>
      <c r="N11" s="23"/>
      <c r="O11" s="75"/>
      <c r="P11" s="75"/>
      <c r="Q11" s="75"/>
      <c r="R11" s="23"/>
      <c r="X11" s="24"/>
      <c r="Y11" s="24"/>
    </row>
    <row r="12" spans="1:25" ht="15.75" thickBot="1" x14ac:dyDescent="0.3"/>
    <row r="13" spans="1:25" ht="16.5" thickBot="1" x14ac:dyDescent="0.3">
      <c r="T13" s="64" t="s">
        <v>59</v>
      </c>
      <c r="U13" s="65"/>
      <c r="V13" s="65"/>
      <c r="W13" s="66"/>
      <c r="X13" s="20">
        <f>AVERAGE(X3:X10)</f>
        <v>16</v>
      </c>
      <c r="Y13" s="21">
        <f>ROUND(X13/$X$3*100,0)</f>
        <v>89</v>
      </c>
    </row>
  </sheetData>
  <sortState ref="A1:Y11">
    <sortCondition descending="1" ref="Y2:Y11"/>
  </sortState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Y28"/>
  <sheetViews>
    <sheetView zoomScale="64" zoomScaleNormal="64" workbookViewId="0">
      <pane xSplit="3" ySplit="2" topLeftCell="N3" activePane="bottomRight" state="frozen"/>
      <selection pane="topRight" activeCell="D1" sqref="D1"/>
      <selection pane="bottomLeft" activeCell="A3" sqref="A3"/>
      <selection pane="bottomRight" activeCell="AB31" sqref="AB31"/>
    </sheetView>
  </sheetViews>
  <sheetFormatPr defaultColWidth="8.85546875" defaultRowHeight="15" x14ac:dyDescent="0.25"/>
  <cols>
    <col min="1" max="1" width="29.140625" style="137" customWidth="1"/>
    <col min="2" max="2" width="3.7109375" style="137" customWidth="1"/>
    <col min="3" max="3" width="36.7109375" style="137" customWidth="1"/>
    <col min="4" max="4" width="33.140625" style="137" bestFit="1" customWidth="1"/>
    <col min="5" max="5" width="18" style="137" customWidth="1"/>
    <col min="6" max="6" width="5.7109375" style="137" customWidth="1"/>
    <col min="7" max="7" width="14.7109375" style="137" customWidth="1"/>
    <col min="8" max="8" width="12.85546875" style="137" customWidth="1"/>
    <col min="9" max="9" width="11.85546875" style="137" bestFit="1" customWidth="1"/>
    <col min="10" max="10" width="5.7109375" style="137" customWidth="1"/>
    <col min="11" max="11" width="12.5703125" style="137" bestFit="1" customWidth="1"/>
    <col min="12" max="12" width="5.7109375" style="137" customWidth="1"/>
    <col min="13" max="13" width="20.28515625" style="137" bestFit="1" customWidth="1"/>
    <col min="14" max="14" width="5.7109375" style="137" customWidth="1"/>
    <col min="15" max="16" width="14.85546875" style="137" bestFit="1" customWidth="1"/>
    <col min="17" max="17" width="9.140625" style="137" customWidth="1"/>
    <col min="18" max="18" width="5.7109375" style="137" bestFit="1" customWidth="1"/>
    <col min="19" max="19" width="11.85546875" style="137" customWidth="1"/>
    <col min="20" max="20" width="15.42578125" style="137" customWidth="1"/>
    <col min="21" max="21" width="6" style="137" bestFit="1" customWidth="1"/>
    <col min="22" max="22" width="13.28515625" style="137" bestFit="1" customWidth="1"/>
    <col min="23" max="23" width="13.140625" style="137" customWidth="1"/>
    <col min="24" max="24" width="6.85546875" style="137" bestFit="1" customWidth="1"/>
    <col min="25" max="25" width="7.42578125" style="137" customWidth="1"/>
    <col min="26" max="16384" width="8.85546875" style="137"/>
  </cols>
  <sheetData>
    <row r="1" spans="1:25" s="128" customFormat="1" ht="133.5" x14ac:dyDescent="0.25">
      <c r="A1" s="2" t="s">
        <v>40</v>
      </c>
      <c r="B1" s="135"/>
      <c r="C1" s="4" t="s">
        <v>41</v>
      </c>
      <c r="D1" s="4" t="s">
        <v>478</v>
      </c>
      <c r="E1" s="5" t="s">
        <v>42</v>
      </c>
      <c r="F1" s="111" t="s">
        <v>50</v>
      </c>
      <c r="G1" s="5" t="s">
        <v>48</v>
      </c>
      <c r="H1" s="5" t="s">
        <v>46</v>
      </c>
      <c r="I1" s="5" t="s">
        <v>45</v>
      </c>
      <c r="J1" s="111" t="s">
        <v>49</v>
      </c>
      <c r="K1" s="5" t="s">
        <v>51</v>
      </c>
      <c r="L1" s="111" t="s">
        <v>52</v>
      </c>
      <c r="M1" s="5" t="s">
        <v>47</v>
      </c>
      <c r="N1" s="111" t="s">
        <v>53</v>
      </c>
      <c r="O1" s="5" t="s">
        <v>54</v>
      </c>
      <c r="P1" s="5" t="s">
        <v>55</v>
      </c>
      <c r="Q1" s="120" t="s">
        <v>57</v>
      </c>
      <c r="R1" s="111" t="s">
        <v>56</v>
      </c>
      <c r="S1" s="5" t="s">
        <v>444</v>
      </c>
      <c r="T1" s="5" t="s">
        <v>445</v>
      </c>
      <c r="U1" s="111" t="s">
        <v>446</v>
      </c>
      <c r="V1" s="5" t="s">
        <v>447</v>
      </c>
      <c r="W1" s="5" t="s">
        <v>448</v>
      </c>
      <c r="X1" s="17" t="s">
        <v>502</v>
      </c>
      <c r="Y1" s="112" t="s">
        <v>58</v>
      </c>
    </row>
    <row r="2" spans="1:25" x14ac:dyDescent="0.25">
      <c r="A2" s="13" t="s">
        <v>708</v>
      </c>
      <c r="B2" s="11"/>
      <c r="C2" s="11"/>
      <c r="D2" s="11"/>
      <c r="E2" s="12"/>
      <c r="F2" s="114">
        <v>2</v>
      </c>
      <c r="G2" s="12"/>
      <c r="H2" s="12"/>
      <c r="I2" s="12"/>
      <c r="J2" s="114">
        <v>2</v>
      </c>
      <c r="K2" s="12"/>
      <c r="L2" s="114">
        <v>4</v>
      </c>
      <c r="M2" s="12"/>
      <c r="N2" s="114">
        <v>4</v>
      </c>
      <c r="O2" s="12"/>
      <c r="P2" s="12"/>
      <c r="Q2" s="12"/>
      <c r="R2" s="114">
        <v>4</v>
      </c>
      <c r="S2" s="12"/>
      <c r="T2" s="12"/>
      <c r="U2" s="114">
        <v>2</v>
      </c>
      <c r="V2" s="12"/>
      <c r="W2" s="12"/>
      <c r="X2" s="114">
        <f t="shared" ref="X2:X11" si="0">F2+J2+L2+N2+R2+U2</f>
        <v>18</v>
      </c>
      <c r="Y2" s="114">
        <v>100</v>
      </c>
    </row>
    <row r="3" spans="1:25" ht="30" customHeight="1" x14ac:dyDescent="0.25">
      <c r="A3" s="121" t="s">
        <v>30</v>
      </c>
      <c r="B3" s="122">
        <v>2</v>
      </c>
      <c r="C3" s="152" t="s">
        <v>314</v>
      </c>
      <c r="D3" s="152" t="s">
        <v>558</v>
      </c>
      <c r="E3" s="73" t="s">
        <v>462</v>
      </c>
      <c r="F3" s="15">
        <f t="shared" ref="F3:F11" si="1">IF(E3="21/22",2,0)</f>
        <v>2</v>
      </c>
      <c r="G3" s="91">
        <v>262</v>
      </c>
      <c r="H3" s="91">
        <v>12</v>
      </c>
      <c r="I3" s="235">
        <v>12</v>
      </c>
      <c r="J3" s="15">
        <f t="shared" ref="J3:J11" si="2">IF(ABS((H3-I3)/I3)&lt;=0.1,2,IF(AND(ABS((H3-I3)/I3)&gt;0.1,ABS((H3-I3)/I3)&lt;=0.2),1,0))</f>
        <v>2</v>
      </c>
      <c r="K3" s="232">
        <v>93.333333333333329</v>
      </c>
      <c r="L3" s="15">
        <f t="shared" ref="L3:L11" si="3">IF(K3&gt;90,4,IF(AND(K3&gt;80,K3&lt;=90),3,IF(AND(K3&gt;=50,K3&lt;=80),2,IF(AND(K3&gt;=10,K3&lt;50),1,0))))</f>
        <v>4</v>
      </c>
      <c r="M3" s="233">
        <v>44652</v>
      </c>
      <c r="N3" s="15">
        <f>IF(M3='Месяц МНТРГ_апрель'!$A$2,4,IF(M3='Месяц МНТРГ_апрель'!$B$2,3,IF(M3='Месяц МНТРГ_апрель'!$C$2,2,IF(M3='Месяц МНТРГ_апрель'!$D$2,1,0))))</f>
        <v>4</v>
      </c>
      <c r="O3" s="91">
        <v>260</v>
      </c>
      <c r="P3" s="91">
        <v>260</v>
      </c>
      <c r="Q3" s="70">
        <f t="shared" ref="Q3:Q11" si="4">ROUND(P3/O3*100,0)</f>
        <v>100</v>
      </c>
      <c r="R3" s="15">
        <f t="shared" ref="R3:R11" si="5">IF(Q3&gt;90,4,IF(AND(Q3&gt;80,Q3&lt;=90),3,IF(AND(Q3&gt;=50,Q3&lt;=80),2,IF(AND(Q3&gt;=10,Q3&lt;50),1,0))))</f>
        <v>4</v>
      </c>
      <c r="S3" s="91">
        <v>377</v>
      </c>
      <c r="T3" s="91">
        <v>100</v>
      </c>
      <c r="U3" s="15">
        <f t="shared" ref="U3:U11" si="6">IF(T3&gt;=90,2,IF(T3&gt;=80,1,0))</f>
        <v>2</v>
      </c>
      <c r="V3" s="91">
        <v>22</v>
      </c>
      <c r="W3" s="91">
        <v>14</v>
      </c>
      <c r="X3" s="19">
        <f t="shared" si="0"/>
        <v>18</v>
      </c>
      <c r="Y3" s="19">
        <f t="shared" ref="Y3:Y11" si="7">ROUND(X3/$X$2*100,0)</f>
        <v>100</v>
      </c>
    </row>
    <row r="4" spans="1:25" ht="30" customHeight="1" x14ac:dyDescent="0.25">
      <c r="A4" s="121" t="s">
        <v>30</v>
      </c>
      <c r="B4" s="122">
        <v>5</v>
      </c>
      <c r="C4" s="152" t="s">
        <v>315</v>
      </c>
      <c r="D4" s="152" t="s">
        <v>560</v>
      </c>
      <c r="E4" s="73" t="s">
        <v>462</v>
      </c>
      <c r="F4" s="15">
        <f t="shared" si="1"/>
        <v>2</v>
      </c>
      <c r="G4" s="91">
        <v>137</v>
      </c>
      <c r="H4" s="91">
        <v>8</v>
      </c>
      <c r="I4" s="235">
        <v>8</v>
      </c>
      <c r="J4" s="15">
        <f t="shared" si="2"/>
        <v>2</v>
      </c>
      <c r="K4" s="232">
        <v>96.666666666666671</v>
      </c>
      <c r="L4" s="15">
        <f t="shared" si="3"/>
        <v>4</v>
      </c>
      <c r="M4" s="233">
        <v>44652</v>
      </c>
      <c r="N4" s="15">
        <f>IF(M4='Месяц МНТРГ_апрель'!$A$2,4,IF(M4='Месяц МНТРГ_апрель'!$B$2,3,IF(M4='Месяц МНТРГ_апрель'!$C$2,2,IF(M4='Месяц МНТРГ_апрель'!$D$2,1,0))))</f>
        <v>4</v>
      </c>
      <c r="O4" s="91">
        <v>135</v>
      </c>
      <c r="P4" s="91">
        <v>135</v>
      </c>
      <c r="Q4" s="70">
        <f t="shared" si="4"/>
        <v>100</v>
      </c>
      <c r="R4" s="15">
        <f t="shared" si="5"/>
        <v>4</v>
      </c>
      <c r="S4" s="91">
        <v>145</v>
      </c>
      <c r="T4" s="91">
        <v>100</v>
      </c>
      <c r="U4" s="15">
        <f t="shared" si="6"/>
        <v>2</v>
      </c>
      <c r="V4" s="91">
        <v>2</v>
      </c>
      <c r="W4" s="91">
        <v>13</v>
      </c>
      <c r="X4" s="19">
        <f t="shared" si="0"/>
        <v>18</v>
      </c>
      <c r="Y4" s="19">
        <f t="shared" si="7"/>
        <v>100</v>
      </c>
    </row>
    <row r="5" spans="1:25" ht="30" customHeight="1" x14ac:dyDescent="0.25">
      <c r="A5" s="121" t="s">
        <v>30</v>
      </c>
      <c r="B5" s="122">
        <v>6</v>
      </c>
      <c r="C5" s="152" t="s">
        <v>311</v>
      </c>
      <c r="D5" s="152" t="s">
        <v>563</v>
      </c>
      <c r="E5" s="73" t="s">
        <v>462</v>
      </c>
      <c r="F5" s="15">
        <f t="shared" si="1"/>
        <v>2</v>
      </c>
      <c r="G5" s="91">
        <v>142</v>
      </c>
      <c r="H5" s="91">
        <v>6</v>
      </c>
      <c r="I5" s="235">
        <v>6</v>
      </c>
      <c r="J5" s="15">
        <f t="shared" si="2"/>
        <v>2</v>
      </c>
      <c r="K5" s="232">
        <v>91.666666666666657</v>
      </c>
      <c r="L5" s="15">
        <f t="shared" si="3"/>
        <v>4</v>
      </c>
      <c r="M5" s="233">
        <v>44652</v>
      </c>
      <c r="N5" s="15">
        <f>IF(M5='Месяц МНТРГ_апрель'!$A$2,4,IF(M5='Месяц МНТРГ_апрель'!$B$2,3,IF(M5='Месяц МНТРГ_апрель'!$C$2,2,IF(M5='Месяц МНТРГ_апрель'!$D$2,1,0))))</f>
        <v>4</v>
      </c>
      <c r="O5" s="91">
        <v>144</v>
      </c>
      <c r="P5" s="91">
        <v>144</v>
      </c>
      <c r="Q5" s="70">
        <f t="shared" si="4"/>
        <v>100</v>
      </c>
      <c r="R5" s="15">
        <f t="shared" si="5"/>
        <v>4</v>
      </c>
      <c r="S5" s="91">
        <v>202</v>
      </c>
      <c r="T5" s="91">
        <v>100</v>
      </c>
      <c r="U5" s="15">
        <f t="shared" si="6"/>
        <v>2</v>
      </c>
      <c r="V5" s="91">
        <v>2</v>
      </c>
      <c r="W5" s="91">
        <v>29</v>
      </c>
      <c r="X5" s="19">
        <f t="shared" si="0"/>
        <v>18</v>
      </c>
      <c r="Y5" s="19">
        <f t="shared" si="7"/>
        <v>100</v>
      </c>
    </row>
    <row r="6" spans="1:25" ht="30" customHeight="1" x14ac:dyDescent="0.25">
      <c r="A6" s="121" t="s">
        <v>30</v>
      </c>
      <c r="B6" s="122">
        <v>7</v>
      </c>
      <c r="C6" s="152" t="s">
        <v>312</v>
      </c>
      <c r="D6" s="152" t="s">
        <v>561</v>
      </c>
      <c r="E6" s="73" t="s">
        <v>462</v>
      </c>
      <c r="F6" s="15">
        <f t="shared" si="1"/>
        <v>2</v>
      </c>
      <c r="G6" s="91">
        <v>244</v>
      </c>
      <c r="H6" s="91">
        <v>12</v>
      </c>
      <c r="I6" s="235">
        <v>12</v>
      </c>
      <c r="J6" s="15">
        <f t="shared" si="2"/>
        <v>2</v>
      </c>
      <c r="K6" s="232">
        <v>96.666666666666671</v>
      </c>
      <c r="L6" s="15">
        <f t="shared" si="3"/>
        <v>4</v>
      </c>
      <c r="M6" s="233">
        <v>44652</v>
      </c>
      <c r="N6" s="15">
        <f>IF(M6='Месяц МНТРГ_апрель'!$A$2,4,IF(M6='Месяц МНТРГ_апрель'!$B$2,3,IF(M6='Месяц МНТРГ_апрель'!$C$2,2,IF(M6='Месяц МНТРГ_апрель'!$D$2,1,0))))</f>
        <v>4</v>
      </c>
      <c r="O6" s="91">
        <v>243</v>
      </c>
      <c r="P6" s="91">
        <v>228</v>
      </c>
      <c r="Q6" s="70">
        <f t="shared" si="4"/>
        <v>94</v>
      </c>
      <c r="R6" s="15">
        <f t="shared" si="5"/>
        <v>4</v>
      </c>
      <c r="S6" s="91">
        <v>391</v>
      </c>
      <c r="T6" s="91">
        <v>100</v>
      </c>
      <c r="U6" s="15">
        <f t="shared" si="6"/>
        <v>2</v>
      </c>
      <c r="V6" s="91">
        <v>13</v>
      </c>
      <c r="W6" s="91">
        <v>17</v>
      </c>
      <c r="X6" s="19">
        <f t="shared" si="0"/>
        <v>18</v>
      </c>
      <c r="Y6" s="19">
        <f t="shared" si="7"/>
        <v>100</v>
      </c>
    </row>
    <row r="7" spans="1:25" ht="30" customHeight="1" x14ac:dyDescent="0.25">
      <c r="A7" s="121" t="s">
        <v>30</v>
      </c>
      <c r="B7" s="122">
        <v>8</v>
      </c>
      <c r="C7" s="152" t="s">
        <v>313</v>
      </c>
      <c r="D7" s="152" t="s">
        <v>564</v>
      </c>
      <c r="E7" s="73" t="s">
        <v>462</v>
      </c>
      <c r="F7" s="15">
        <f t="shared" si="1"/>
        <v>2</v>
      </c>
      <c r="G7" s="91">
        <v>174</v>
      </c>
      <c r="H7" s="91">
        <v>12</v>
      </c>
      <c r="I7" s="235">
        <v>12</v>
      </c>
      <c r="J7" s="15">
        <f t="shared" si="2"/>
        <v>2</v>
      </c>
      <c r="K7" s="232">
        <v>91.666666666666657</v>
      </c>
      <c r="L7" s="15">
        <f t="shared" si="3"/>
        <v>4</v>
      </c>
      <c r="M7" s="233">
        <v>44652</v>
      </c>
      <c r="N7" s="15">
        <f>IF(M7='Месяц МНТРГ_апрель'!$A$2,4,IF(M7='Месяц МНТРГ_апрель'!$B$2,3,IF(M7='Месяц МНТРГ_апрель'!$C$2,2,IF(M7='Месяц МНТРГ_апрель'!$D$2,1,0))))</f>
        <v>4</v>
      </c>
      <c r="O7" s="91">
        <v>171</v>
      </c>
      <c r="P7" s="91">
        <v>171</v>
      </c>
      <c r="Q7" s="70">
        <f t="shared" si="4"/>
        <v>100</v>
      </c>
      <c r="R7" s="15">
        <f t="shared" si="5"/>
        <v>4</v>
      </c>
      <c r="S7" s="91">
        <v>241</v>
      </c>
      <c r="T7" s="91">
        <v>100</v>
      </c>
      <c r="U7" s="15">
        <f t="shared" si="6"/>
        <v>2</v>
      </c>
      <c r="V7" s="91">
        <v>3</v>
      </c>
      <c r="W7" s="91">
        <v>261</v>
      </c>
      <c r="X7" s="19">
        <f t="shared" si="0"/>
        <v>18</v>
      </c>
      <c r="Y7" s="19">
        <f t="shared" si="7"/>
        <v>100</v>
      </c>
    </row>
    <row r="8" spans="1:25" ht="30" customHeight="1" x14ac:dyDescent="0.25">
      <c r="A8" s="121" t="s">
        <v>30</v>
      </c>
      <c r="B8" s="122">
        <v>9</v>
      </c>
      <c r="C8" s="152" t="s">
        <v>316</v>
      </c>
      <c r="D8" s="152" t="s">
        <v>562</v>
      </c>
      <c r="E8" s="73" t="s">
        <v>462</v>
      </c>
      <c r="F8" s="15">
        <f t="shared" si="1"/>
        <v>2</v>
      </c>
      <c r="G8" s="91">
        <v>19</v>
      </c>
      <c r="H8" s="91">
        <v>2</v>
      </c>
      <c r="I8" s="235">
        <v>2</v>
      </c>
      <c r="J8" s="15">
        <f t="shared" si="2"/>
        <v>2</v>
      </c>
      <c r="K8" s="232">
        <v>95</v>
      </c>
      <c r="L8" s="15">
        <f t="shared" si="3"/>
        <v>4</v>
      </c>
      <c r="M8" s="233">
        <v>44652</v>
      </c>
      <c r="N8" s="15">
        <f>IF(M8='Месяц МНТРГ_апрель'!$A$2,4,IF(M8='Месяц МНТРГ_апрель'!$B$2,3,IF(M8='Месяц МНТРГ_апрель'!$C$2,2,IF(M8='Месяц МНТРГ_апрель'!$D$2,1,0))))</f>
        <v>4</v>
      </c>
      <c r="O8" s="91">
        <v>19</v>
      </c>
      <c r="P8" s="91">
        <v>19</v>
      </c>
      <c r="Q8" s="70">
        <f t="shared" si="4"/>
        <v>100</v>
      </c>
      <c r="R8" s="15">
        <f t="shared" si="5"/>
        <v>4</v>
      </c>
      <c r="S8" s="91">
        <v>28</v>
      </c>
      <c r="T8" s="91">
        <v>100</v>
      </c>
      <c r="U8" s="15">
        <f t="shared" si="6"/>
        <v>2</v>
      </c>
      <c r="V8" s="91">
        <v>1</v>
      </c>
      <c r="W8" s="91">
        <v>40</v>
      </c>
      <c r="X8" s="19">
        <f t="shared" si="0"/>
        <v>18</v>
      </c>
      <c r="Y8" s="19">
        <f t="shared" si="7"/>
        <v>100</v>
      </c>
    </row>
    <row r="9" spans="1:25" ht="30" customHeight="1" x14ac:dyDescent="0.25">
      <c r="A9" s="121" t="s">
        <v>30</v>
      </c>
      <c r="B9" s="122">
        <v>1</v>
      </c>
      <c r="C9" s="152" t="s">
        <v>309</v>
      </c>
      <c r="D9" s="152" t="s">
        <v>557</v>
      </c>
      <c r="E9" s="73" t="s">
        <v>462</v>
      </c>
      <c r="F9" s="15">
        <f t="shared" si="1"/>
        <v>2</v>
      </c>
      <c r="G9" s="91">
        <v>180</v>
      </c>
      <c r="H9" s="91">
        <v>10</v>
      </c>
      <c r="I9" s="235">
        <v>10</v>
      </c>
      <c r="J9" s="15">
        <f t="shared" si="2"/>
        <v>2</v>
      </c>
      <c r="K9" s="232">
        <v>81.666666666666671</v>
      </c>
      <c r="L9" s="15">
        <f t="shared" si="3"/>
        <v>3</v>
      </c>
      <c r="M9" s="233">
        <v>44652</v>
      </c>
      <c r="N9" s="15">
        <f>IF(M9='Месяц МНТРГ_апрель'!$A$2,4,IF(M9='Месяц МНТРГ_апрель'!$B$2,3,IF(M9='Месяц МНТРГ_апрель'!$C$2,2,IF(M9='Месяц МНТРГ_апрель'!$D$2,1,0))))</f>
        <v>4</v>
      </c>
      <c r="O9" s="91">
        <v>181</v>
      </c>
      <c r="P9" s="91">
        <v>181</v>
      </c>
      <c r="Q9" s="70">
        <f t="shared" si="4"/>
        <v>100</v>
      </c>
      <c r="R9" s="15">
        <f t="shared" si="5"/>
        <v>4</v>
      </c>
      <c r="S9" s="91">
        <v>210</v>
      </c>
      <c r="T9" s="91">
        <v>100</v>
      </c>
      <c r="U9" s="15">
        <f t="shared" si="6"/>
        <v>2</v>
      </c>
      <c r="V9" s="91">
        <v>9</v>
      </c>
      <c r="W9" s="91">
        <v>26</v>
      </c>
      <c r="X9" s="19">
        <f t="shared" si="0"/>
        <v>17</v>
      </c>
      <c r="Y9" s="19">
        <f t="shared" si="7"/>
        <v>94</v>
      </c>
    </row>
    <row r="10" spans="1:25" ht="30" customHeight="1" x14ac:dyDescent="0.25">
      <c r="A10" s="121" t="s">
        <v>30</v>
      </c>
      <c r="B10" s="122">
        <v>3</v>
      </c>
      <c r="C10" s="152" t="s">
        <v>317</v>
      </c>
      <c r="D10" s="152" t="s">
        <v>559</v>
      </c>
      <c r="E10" s="73" t="s">
        <v>462</v>
      </c>
      <c r="F10" s="15">
        <f t="shared" si="1"/>
        <v>2</v>
      </c>
      <c r="G10" s="91">
        <v>54</v>
      </c>
      <c r="H10" s="91">
        <v>3</v>
      </c>
      <c r="I10" s="235">
        <v>3</v>
      </c>
      <c r="J10" s="15">
        <f t="shared" si="2"/>
        <v>2</v>
      </c>
      <c r="K10" s="232">
        <v>85</v>
      </c>
      <c r="L10" s="15">
        <f t="shared" si="3"/>
        <v>3</v>
      </c>
      <c r="M10" s="233">
        <v>44652</v>
      </c>
      <c r="N10" s="15">
        <f>IF(M10='Месяц МНТРГ_апрель'!$A$2,4,IF(M10='Месяц МНТРГ_апрель'!$B$2,3,IF(M10='Месяц МНТРГ_апрель'!$C$2,2,IF(M10='Месяц МНТРГ_апрель'!$D$2,1,0))))</f>
        <v>4</v>
      </c>
      <c r="O10" s="91">
        <v>54</v>
      </c>
      <c r="P10" s="91">
        <v>54</v>
      </c>
      <c r="Q10" s="70">
        <f t="shared" si="4"/>
        <v>100</v>
      </c>
      <c r="R10" s="15">
        <f t="shared" si="5"/>
        <v>4</v>
      </c>
      <c r="S10" s="91">
        <v>40</v>
      </c>
      <c r="T10" s="91">
        <v>100</v>
      </c>
      <c r="U10" s="15">
        <f t="shared" si="6"/>
        <v>2</v>
      </c>
      <c r="V10" s="91">
        <v>2</v>
      </c>
      <c r="W10" s="91">
        <v>14</v>
      </c>
      <c r="X10" s="19">
        <f t="shared" si="0"/>
        <v>17</v>
      </c>
      <c r="Y10" s="19">
        <f t="shared" si="7"/>
        <v>94</v>
      </c>
    </row>
    <row r="11" spans="1:25" ht="30" customHeight="1" x14ac:dyDescent="0.25">
      <c r="A11" s="121" t="s">
        <v>30</v>
      </c>
      <c r="B11" s="122">
        <v>4</v>
      </c>
      <c r="C11" s="152" t="s">
        <v>310</v>
      </c>
      <c r="D11" s="152" t="s">
        <v>565</v>
      </c>
      <c r="E11" s="73" t="s">
        <v>462</v>
      </c>
      <c r="F11" s="15">
        <f t="shared" si="1"/>
        <v>2</v>
      </c>
      <c r="G11" s="91">
        <v>159</v>
      </c>
      <c r="H11" s="91">
        <v>9</v>
      </c>
      <c r="I11" s="235">
        <v>9</v>
      </c>
      <c r="J11" s="15">
        <f t="shared" si="2"/>
        <v>2</v>
      </c>
      <c r="K11" s="232">
        <v>91.666666666666657</v>
      </c>
      <c r="L11" s="15">
        <f t="shared" si="3"/>
        <v>4</v>
      </c>
      <c r="M11" s="233" t="s">
        <v>709</v>
      </c>
      <c r="N11" s="15">
        <f>IF(M11='Месяц МНТРГ_апрель'!$A$2,4,IF(M11='Месяц МНТРГ_апрель'!$B$2,3,IF(M11='Месяц МНТРГ_апрель'!$C$2,2,IF(M11='Месяц МНТРГ_апрель'!$D$2,1,0))))</f>
        <v>3</v>
      </c>
      <c r="O11" s="91">
        <v>158</v>
      </c>
      <c r="P11" s="91">
        <v>141</v>
      </c>
      <c r="Q11" s="70">
        <f t="shared" si="4"/>
        <v>89</v>
      </c>
      <c r="R11" s="15">
        <f t="shared" si="5"/>
        <v>3</v>
      </c>
      <c r="S11" s="91">
        <v>216</v>
      </c>
      <c r="T11" s="91">
        <v>97</v>
      </c>
      <c r="U11" s="15">
        <f t="shared" si="6"/>
        <v>2</v>
      </c>
      <c r="V11" s="91">
        <v>16</v>
      </c>
      <c r="W11" s="91">
        <v>47</v>
      </c>
      <c r="X11" s="19">
        <f t="shared" si="0"/>
        <v>16</v>
      </c>
      <c r="Y11" s="19">
        <f t="shared" si="7"/>
        <v>89</v>
      </c>
    </row>
    <row r="12" spans="1:25" s="128" customFormat="1" ht="30" customHeight="1" x14ac:dyDescent="0.25">
      <c r="A12" s="123"/>
      <c r="B12" s="123"/>
      <c r="C12" s="132" t="s">
        <v>60</v>
      </c>
      <c r="D12" s="161"/>
      <c r="E12" s="123"/>
      <c r="F12" s="124"/>
      <c r="G12" s="138">
        <f>SUM(G3:G11)</f>
        <v>1371</v>
      </c>
      <c r="H12" s="138">
        <f>SUM(H3:H11)</f>
        <v>74</v>
      </c>
      <c r="I12" s="138">
        <f>SUM(I3:I11)</f>
        <v>74</v>
      </c>
      <c r="J12" s="124"/>
      <c r="K12" s="126"/>
      <c r="L12" s="124"/>
      <c r="M12" s="127"/>
      <c r="N12" s="124"/>
      <c r="O12" s="123"/>
      <c r="P12" s="123"/>
      <c r="Q12" s="123"/>
      <c r="R12" s="124"/>
      <c r="S12" s="129"/>
      <c r="T12" s="129"/>
    </row>
    <row r="13" spans="1:25" ht="15.75" thickBot="1" x14ac:dyDescent="0.3"/>
    <row r="14" spans="1:25" ht="15.75" thickBot="1" x14ac:dyDescent="0.3">
      <c r="T14" s="168" t="s">
        <v>59</v>
      </c>
      <c r="U14" s="133"/>
      <c r="V14" s="133"/>
      <c r="W14" s="134"/>
      <c r="X14" s="130">
        <f>AVERAGE(X3:X11)</f>
        <v>17.555555555555557</v>
      </c>
      <c r="Y14" s="131">
        <f>ROUND(X14/$X$2*100,0)</f>
        <v>98</v>
      </c>
    </row>
    <row r="16" spans="1:25" x14ac:dyDescent="0.25">
      <c r="F16" s="140"/>
      <c r="G16" s="140"/>
      <c r="H16" s="140"/>
      <c r="I16" s="140"/>
    </row>
    <row r="17" spans="6:11" x14ac:dyDescent="0.25">
      <c r="F17" s="140"/>
      <c r="G17" s="140"/>
      <c r="H17" s="140"/>
      <c r="I17" s="140"/>
    </row>
    <row r="18" spans="6:11" x14ac:dyDescent="0.25">
      <c r="F18" s="140"/>
      <c r="G18" s="139"/>
      <c r="H18" s="139"/>
      <c r="I18" s="140"/>
    </row>
    <row r="19" spans="6:11" x14ac:dyDescent="0.25">
      <c r="F19" s="140"/>
      <c r="G19" s="139"/>
      <c r="H19" s="139"/>
      <c r="I19" s="140"/>
    </row>
    <row r="20" spans="6:11" x14ac:dyDescent="0.25">
      <c r="F20" s="140"/>
      <c r="G20" s="139"/>
      <c r="H20" s="139"/>
      <c r="I20" s="140"/>
    </row>
    <row r="21" spans="6:11" x14ac:dyDescent="0.25">
      <c r="F21" s="140"/>
      <c r="G21" s="139"/>
      <c r="H21" s="139"/>
      <c r="I21" s="140"/>
      <c r="K21" s="141"/>
    </row>
    <row r="22" spans="6:11" x14ac:dyDescent="0.25">
      <c r="F22" s="140"/>
      <c r="G22" s="139"/>
      <c r="H22" s="139"/>
      <c r="I22" s="140"/>
    </row>
    <row r="23" spans="6:11" x14ac:dyDescent="0.25">
      <c r="F23" s="140"/>
      <c r="G23" s="139"/>
      <c r="H23" s="139"/>
      <c r="I23" s="140"/>
    </row>
    <row r="24" spans="6:11" x14ac:dyDescent="0.25">
      <c r="F24" s="140"/>
      <c r="G24" s="139"/>
      <c r="H24" s="139"/>
      <c r="I24" s="140"/>
    </row>
    <row r="25" spans="6:11" x14ac:dyDescent="0.25">
      <c r="F25" s="140"/>
      <c r="G25" s="139"/>
      <c r="H25" s="139"/>
      <c r="I25" s="140"/>
    </row>
    <row r="26" spans="6:11" x14ac:dyDescent="0.25">
      <c r="F26" s="140"/>
      <c r="G26" s="139"/>
      <c r="H26" s="139"/>
      <c r="I26" s="140"/>
    </row>
    <row r="27" spans="6:11" x14ac:dyDescent="0.25">
      <c r="F27" s="140"/>
      <c r="G27" s="140"/>
      <c r="H27" s="140"/>
      <c r="I27" s="140"/>
    </row>
    <row r="28" spans="6:11" x14ac:dyDescent="0.25">
      <c r="F28" s="140"/>
      <c r="G28" s="140"/>
      <c r="H28" s="140"/>
      <c r="I28" s="140"/>
    </row>
  </sheetData>
  <sortState ref="A1:Y12">
    <sortCondition descending="1" ref="Y2:Y12"/>
  </sortState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Y26"/>
  <sheetViews>
    <sheetView zoomScale="59" zoomScaleNormal="59" workbookViewId="0">
      <pane xSplit="3" ySplit="2" topLeftCell="N3" activePane="bottomRight" state="frozen"/>
      <selection activeCell="E3" sqref="E3"/>
      <selection pane="topRight" activeCell="E3" sqref="E3"/>
      <selection pane="bottomLeft" activeCell="E3" sqref="E3"/>
      <selection pane="bottomRight" activeCell="O39" sqref="O39"/>
    </sheetView>
  </sheetViews>
  <sheetFormatPr defaultColWidth="8.85546875" defaultRowHeight="15" x14ac:dyDescent="0.25"/>
  <cols>
    <col min="1" max="1" width="31.140625" style="46" customWidth="1"/>
    <col min="2" max="2" width="4.42578125" style="46" customWidth="1"/>
    <col min="3" max="3" width="40.5703125" style="46" bestFit="1" customWidth="1"/>
    <col min="4" max="4" width="40.140625" style="46" bestFit="1" customWidth="1"/>
    <col min="5" max="5" width="13.42578125" style="46" customWidth="1"/>
    <col min="6" max="6" width="5.7109375" style="46" bestFit="1" customWidth="1"/>
    <col min="7" max="7" width="13.42578125" style="46" bestFit="1" customWidth="1"/>
    <col min="8" max="8" width="11.85546875" style="46" customWidth="1"/>
    <col min="9" max="9" width="12.85546875" style="46" customWidth="1"/>
    <col min="10" max="10" width="10" style="46" bestFit="1" customWidth="1"/>
    <col min="11" max="11" width="12.140625" style="46" customWidth="1"/>
    <col min="12" max="12" width="9" style="46" bestFit="1" customWidth="1"/>
    <col min="13" max="13" width="20.7109375" style="46" bestFit="1" customWidth="1"/>
    <col min="14" max="14" width="9" style="46" bestFit="1" customWidth="1"/>
    <col min="15" max="16" width="14.85546875" style="46" bestFit="1" customWidth="1"/>
    <col min="17" max="18" width="10" style="46" bestFit="1" customWidth="1"/>
    <col min="19" max="19" width="11.28515625" style="46" customWidth="1"/>
    <col min="20" max="20" width="15.7109375" style="46" customWidth="1"/>
    <col min="21" max="21" width="6.140625" style="46" bestFit="1" customWidth="1"/>
    <col min="22" max="23" width="13.42578125" style="46" bestFit="1" customWidth="1"/>
    <col min="24" max="24" width="10" style="46" bestFit="1" customWidth="1"/>
    <col min="25" max="25" width="7.7109375" style="46" customWidth="1"/>
    <col min="26" max="16384" width="8.85546875" style="46"/>
  </cols>
  <sheetData>
    <row r="1" spans="1:25" s="53" customFormat="1" ht="120" x14ac:dyDescent="0.25">
      <c r="A1" s="47" t="s">
        <v>40</v>
      </c>
      <c r="B1" s="48"/>
      <c r="C1" s="49" t="s">
        <v>41</v>
      </c>
      <c r="D1" s="49" t="s">
        <v>478</v>
      </c>
      <c r="E1" s="50" t="s">
        <v>42</v>
      </c>
      <c r="F1" s="51" t="s">
        <v>50</v>
      </c>
      <c r="G1" s="50" t="s">
        <v>48</v>
      </c>
      <c r="H1" s="50" t="s">
        <v>46</v>
      </c>
      <c r="I1" s="50" t="s">
        <v>45</v>
      </c>
      <c r="J1" s="51" t="s">
        <v>49</v>
      </c>
      <c r="K1" s="50" t="s">
        <v>51</v>
      </c>
      <c r="L1" s="51" t="s">
        <v>52</v>
      </c>
      <c r="M1" s="50" t="s">
        <v>47</v>
      </c>
      <c r="N1" s="51" t="s">
        <v>53</v>
      </c>
      <c r="O1" s="50" t="s">
        <v>54</v>
      </c>
      <c r="P1" s="50" t="s">
        <v>55</v>
      </c>
      <c r="Q1" s="52" t="s">
        <v>57</v>
      </c>
      <c r="R1" s="51" t="s">
        <v>56</v>
      </c>
      <c r="S1" s="5" t="s">
        <v>444</v>
      </c>
      <c r="T1" s="5" t="s">
        <v>445</v>
      </c>
      <c r="U1" s="14" t="s">
        <v>446</v>
      </c>
      <c r="V1" s="5" t="s">
        <v>447</v>
      </c>
      <c r="W1" s="5" t="s">
        <v>448</v>
      </c>
      <c r="X1" s="17" t="s">
        <v>502</v>
      </c>
      <c r="Y1" s="17" t="s">
        <v>58</v>
      </c>
    </row>
    <row r="2" spans="1:25" s="53" customFormat="1" x14ac:dyDescent="0.25">
      <c r="A2" s="13" t="s">
        <v>708</v>
      </c>
      <c r="B2" s="54"/>
      <c r="C2" s="55"/>
      <c r="D2" s="55"/>
      <c r="E2" s="56"/>
      <c r="F2" s="57">
        <v>2</v>
      </c>
      <c r="G2" s="56"/>
      <c r="H2" s="56"/>
      <c r="I2" s="56"/>
      <c r="J2" s="57">
        <v>2</v>
      </c>
      <c r="K2" s="56"/>
      <c r="L2" s="57">
        <v>4</v>
      </c>
      <c r="M2" s="56"/>
      <c r="N2" s="57">
        <v>4</v>
      </c>
      <c r="O2" s="56"/>
      <c r="P2" s="56"/>
      <c r="Q2" s="56"/>
      <c r="R2" s="57">
        <v>4</v>
      </c>
      <c r="S2" s="12"/>
      <c r="T2" s="12"/>
      <c r="U2" s="16">
        <v>2</v>
      </c>
      <c r="V2" s="12"/>
      <c r="W2" s="12"/>
      <c r="X2" s="16">
        <f t="shared" ref="X2:X13" si="0">F2+J2+L2+N2+R2+U2</f>
        <v>18</v>
      </c>
      <c r="Y2" s="16">
        <v>100</v>
      </c>
    </row>
    <row r="3" spans="1:25" ht="25.5" x14ac:dyDescent="0.25">
      <c r="A3" s="44" t="s">
        <v>31</v>
      </c>
      <c r="B3" s="45">
        <v>1</v>
      </c>
      <c r="C3" s="152" t="s">
        <v>334</v>
      </c>
      <c r="D3" s="152" t="s">
        <v>566</v>
      </c>
      <c r="E3" s="146" t="s">
        <v>462</v>
      </c>
      <c r="F3" s="90">
        <f t="shared" ref="F3:F13" si="1">IF(E3="21/22",2,0)</f>
        <v>2</v>
      </c>
      <c r="G3" s="91">
        <v>235</v>
      </c>
      <c r="H3" s="91">
        <v>11</v>
      </c>
      <c r="I3" s="235">
        <v>12</v>
      </c>
      <c r="J3" s="90">
        <f t="shared" ref="J3:J13" si="2">IF(ABS((H3-I3)/I3)&lt;=0.1,2,IF(AND(ABS((H3-I3)/I3)&gt;0.1,ABS((H3-I3)/I3)&lt;=0.2),1,0))</f>
        <v>2</v>
      </c>
      <c r="K3" s="232">
        <v>91.666666666666657</v>
      </c>
      <c r="L3" s="90">
        <f t="shared" ref="L3:L13" si="3">IF(K3&gt;90,4,IF(AND(K3&gt;80,K3&lt;=90),3,IF(AND(K3&gt;=50,K3&lt;=80),2,IF(AND(K3&gt;=10,K3&lt;50),1,0))))</f>
        <v>4</v>
      </c>
      <c r="M3" s="233">
        <v>44652</v>
      </c>
      <c r="N3" s="15">
        <f>IF(M3='Месяц МНТРГ_апрель'!$A$2,4,IF(M3='Месяц МНТРГ_апрель'!$B$2,3,IF(M3='Месяц МНТРГ_апрель'!$C$2,2,IF(M3='Месяц МНТРГ_апрель'!$D$2,1,0))))</f>
        <v>4</v>
      </c>
      <c r="O3" s="91">
        <v>233</v>
      </c>
      <c r="P3" s="91">
        <v>217</v>
      </c>
      <c r="Q3" s="81">
        <f t="shared" ref="Q3:Q13" si="4">ROUND(P3/O3*100,0)</f>
        <v>93</v>
      </c>
      <c r="R3" s="90">
        <f t="shared" ref="R3:R13" si="5">IF(Q3&gt;90,4,IF(AND(Q3&gt;80,Q3&lt;=90),3,IF(AND(Q3&gt;=50,Q3&lt;=80),2,IF(AND(Q3&gt;=10,Q3&lt;50),1,0))))</f>
        <v>4</v>
      </c>
      <c r="S3" s="91">
        <v>377</v>
      </c>
      <c r="T3" s="91">
        <v>100</v>
      </c>
      <c r="U3" s="15">
        <f t="shared" ref="U3:U13" si="6">IF(T3&gt;=90,2,IF(T3&gt;=80,1,0))</f>
        <v>2</v>
      </c>
      <c r="V3" s="91">
        <v>12</v>
      </c>
      <c r="W3" s="91">
        <v>145</v>
      </c>
      <c r="X3" s="19">
        <f t="shared" si="0"/>
        <v>18</v>
      </c>
      <c r="Y3" s="19">
        <f t="shared" ref="Y3:Y13" si="7">ROUND(X3/$X$2*100,0)</f>
        <v>100</v>
      </c>
    </row>
    <row r="4" spans="1:25" ht="30" customHeight="1" x14ac:dyDescent="0.25">
      <c r="A4" s="44" t="s">
        <v>31</v>
      </c>
      <c r="B4" s="45">
        <v>4</v>
      </c>
      <c r="C4" s="152" t="s">
        <v>335</v>
      </c>
      <c r="D4" s="152" t="s">
        <v>567</v>
      </c>
      <c r="E4" s="146" t="s">
        <v>462</v>
      </c>
      <c r="F4" s="90">
        <f t="shared" si="1"/>
        <v>2</v>
      </c>
      <c r="G4" s="91">
        <v>211</v>
      </c>
      <c r="H4" s="91">
        <v>10</v>
      </c>
      <c r="I4" s="235">
        <v>10</v>
      </c>
      <c r="J4" s="90">
        <f t="shared" si="2"/>
        <v>2</v>
      </c>
      <c r="K4" s="232">
        <v>93.333333333333329</v>
      </c>
      <c r="L4" s="90">
        <f t="shared" si="3"/>
        <v>4</v>
      </c>
      <c r="M4" s="233">
        <v>44652</v>
      </c>
      <c r="N4" s="15">
        <f>IF(M4='Месяц МНТРГ_апрель'!$A$2,4,IF(M4='Месяц МНТРГ_апрель'!$B$2,3,IF(M4='Месяц МНТРГ_апрель'!$C$2,2,IF(M4='Месяц МНТРГ_апрель'!$D$2,1,0))))</f>
        <v>4</v>
      </c>
      <c r="O4" s="91">
        <v>208</v>
      </c>
      <c r="P4" s="91">
        <v>208</v>
      </c>
      <c r="Q4" s="81">
        <f t="shared" si="4"/>
        <v>100</v>
      </c>
      <c r="R4" s="90">
        <f t="shared" si="5"/>
        <v>4</v>
      </c>
      <c r="S4" s="91">
        <v>234</v>
      </c>
      <c r="T4" s="91">
        <v>100</v>
      </c>
      <c r="U4" s="15">
        <f t="shared" si="6"/>
        <v>2</v>
      </c>
      <c r="V4" s="91">
        <v>9</v>
      </c>
      <c r="W4" s="91">
        <v>302</v>
      </c>
      <c r="X4" s="19">
        <f t="shared" si="0"/>
        <v>18</v>
      </c>
      <c r="Y4" s="19">
        <f t="shared" si="7"/>
        <v>100</v>
      </c>
    </row>
    <row r="5" spans="1:25" ht="30" customHeight="1" x14ac:dyDescent="0.25">
      <c r="A5" s="44" t="s">
        <v>31</v>
      </c>
      <c r="B5" s="45">
        <v>10</v>
      </c>
      <c r="C5" s="152" t="s">
        <v>338</v>
      </c>
      <c r="D5" s="152" t="s">
        <v>570</v>
      </c>
      <c r="E5" s="146" t="s">
        <v>462</v>
      </c>
      <c r="F5" s="90">
        <f t="shared" si="1"/>
        <v>2</v>
      </c>
      <c r="G5" s="91">
        <v>83</v>
      </c>
      <c r="H5" s="91">
        <v>5</v>
      </c>
      <c r="I5" s="235">
        <v>5</v>
      </c>
      <c r="J5" s="90">
        <f t="shared" si="2"/>
        <v>2</v>
      </c>
      <c r="K5" s="232">
        <v>93.333333333333329</v>
      </c>
      <c r="L5" s="90">
        <f t="shared" si="3"/>
        <v>4</v>
      </c>
      <c r="M5" s="233">
        <v>44652</v>
      </c>
      <c r="N5" s="15">
        <f>IF(M5='Месяц МНТРГ_апрель'!$A$2,4,IF(M5='Месяц МНТРГ_апрель'!$B$2,3,IF(M5='Месяц МНТРГ_апрель'!$C$2,2,IF(M5='Месяц МНТРГ_апрель'!$D$2,1,0))))</f>
        <v>4</v>
      </c>
      <c r="O5" s="91">
        <v>82</v>
      </c>
      <c r="P5" s="91">
        <v>77</v>
      </c>
      <c r="Q5" s="81">
        <f t="shared" si="4"/>
        <v>94</v>
      </c>
      <c r="R5" s="90">
        <f t="shared" si="5"/>
        <v>4</v>
      </c>
      <c r="S5" s="91">
        <v>108</v>
      </c>
      <c r="T5" s="91">
        <v>94</v>
      </c>
      <c r="U5" s="15">
        <f t="shared" si="6"/>
        <v>2</v>
      </c>
      <c r="V5" s="91">
        <v>0</v>
      </c>
      <c r="W5" s="91">
        <v>97</v>
      </c>
      <c r="X5" s="19">
        <f t="shared" si="0"/>
        <v>18</v>
      </c>
      <c r="Y5" s="19">
        <f t="shared" si="7"/>
        <v>100</v>
      </c>
    </row>
    <row r="6" spans="1:25" ht="30" customHeight="1" x14ac:dyDescent="0.25">
      <c r="A6" s="44" t="s">
        <v>31</v>
      </c>
      <c r="B6" s="45">
        <v>2</v>
      </c>
      <c r="C6" s="152" t="s">
        <v>341</v>
      </c>
      <c r="D6" s="152" t="s">
        <v>497</v>
      </c>
      <c r="E6" s="146" t="s">
        <v>462</v>
      </c>
      <c r="F6" s="90">
        <f t="shared" si="1"/>
        <v>2</v>
      </c>
      <c r="G6" s="91">
        <v>100</v>
      </c>
      <c r="H6" s="91">
        <v>7</v>
      </c>
      <c r="I6" s="235">
        <v>7</v>
      </c>
      <c r="J6" s="90">
        <f t="shared" si="2"/>
        <v>2</v>
      </c>
      <c r="K6" s="232">
        <v>88.333333333333329</v>
      </c>
      <c r="L6" s="90">
        <f t="shared" si="3"/>
        <v>3</v>
      </c>
      <c r="M6" s="233">
        <v>44652</v>
      </c>
      <c r="N6" s="15">
        <f>IF(M6='Месяц МНТРГ_апрель'!$A$2,4,IF(M6='Месяц МНТРГ_апрель'!$B$2,3,IF(M6='Месяц МНТРГ_апрель'!$C$2,2,IF(M6='Месяц МНТРГ_апрель'!$D$2,1,0))))</f>
        <v>4</v>
      </c>
      <c r="O6" s="91">
        <v>101</v>
      </c>
      <c r="P6" s="91">
        <v>101</v>
      </c>
      <c r="Q6" s="81">
        <f t="shared" si="4"/>
        <v>100</v>
      </c>
      <c r="R6" s="90">
        <f t="shared" si="5"/>
        <v>4</v>
      </c>
      <c r="S6" s="91">
        <v>88</v>
      </c>
      <c r="T6" s="91">
        <v>100</v>
      </c>
      <c r="U6" s="15">
        <f t="shared" si="6"/>
        <v>2</v>
      </c>
      <c r="V6" s="91">
        <v>3</v>
      </c>
      <c r="W6" s="91">
        <v>44</v>
      </c>
      <c r="X6" s="19">
        <f t="shared" si="0"/>
        <v>17</v>
      </c>
      <c r="Y6" s="19">
        <f t="shared" si="7"/>
        <v>94</v>
      </c>
    </row>
    <row r="7" spans="1:25" ht="30" customHeight="1" x14ac:dyDescent="0.25">
      <c r="A7" s="44" t="s">
        <v>31</v>
      </c>
      <c r="B7" s="45">
        <v>3</v>
      </c>
      <c r="C7" s="152" t="s">
        <v>343</v>
      </c>
      <c r="D7" s="152" t="s">
        <v>574</v>
      </c>
      <c r="E7" s="146" t="s">
        <v>462</v>
      </c>
      <c r="F7" s="90">
        <f t="shared" si="1"/>
        <v>2</v>
      </c>
      <c r="G7" s="91">
        <v>2</v>
      </c>
      <c r="H7" s="91">
        <v>1</v>
      </c>
      <c r="I7" s="235">
        <v>1</v>
      </c>
      <c r="J7" s="90">
        <f t="shared" si="2"/>
        <v>2</v>
      </c>
      <c r="K7" s="232">
        <v>88.333333333333329</v>
      </c>
      <c r="L7" s="90">
        <f t="shared" si="3"/>
        <v>3</v>
      </c>
      <c r="M7" s="233">
        <v>44652</v>
      </c>
      <c r="N7" s="15">
        <f>IF(M7='Месяц МНТРГ_апрель'!$A$2,4,IF(M7='Месяц МНТРГ_апрель'!$B$2,3,IF(M7='Месяц МНТРГ_апрель'!$C$2,2,IF(M7='Месяц МНТРГ_апрель'!$D$2,1,0))))</f>
        <v>4</v>
      </c>
      <c r="O7" s="91">
        <v>2</v>
      </c>
      <c r="P7" s="91">
        <v>2</v>
      </c>
      <c r="Q7" s="81">
        <f t="shared" si="4"/>
        <v>100</v>
      </c>
      <c r="R7" s="90">
        <f t="shared" si="5"/>
        <v>4</v>
      </c>
      <c r="S7" s="91">
        <v>3</v>
      </c>
      <c r="T7" s="91">
        <v>100</v>
      </c>
      <c r="U7" s="15">
        <f t="shared" si="6"/>
        <v>2</v>
      </c>
      <c r="V7" s="91">
        <v>0</v>
      </c>
      <c r="W7" s="91">
        <v>13</v>
      </c>
      <c r="X7" s="19">
        <f t="shared" si="0"/>
        <v>17</v>
      </c>
      <c r="Y7" s="19">
        <f t="shared" si="7"/>
        <v>94</v>
      </c>
    </row>
    <row r="8" spans="1:25" ht="30" customHeight="1" x14ac:dyDescent="0.25">
      <c r="A8" s="44" t="s">
        <v>31</v>
      </c>
      <c r="B8" s="45">
        <v>7</v>
      </c>
      <c r="C8" s="152" t="s">
        <v>340</v>
      </c>
      <c r="D8" s="152" t="s">
        <v>463</v>
      </c>
      <c r="E8" s="146" t="s">
        <v>462</v>
      </c>
      <c r="F8" s="90">
        <f t="shared" si="1"/>
        <v>2</v>
      </c>
      <c r="G8" s="91">
        <v>136</v>
      </c>
      <c r="H8" s="91">
        <v>6</v>
      </c>
      <c r="I8" s="235">
        <v>6</v>
      </c>
      <c r="J8" s="90">
        <f t="shared" si="2"/>
        <v>2</v>
      </c>
      <c r="K8" s="232">
        <v>83.333333333333343</v>
      </c>
      <c r="L8" s="90">
        <f t="shared" si="3"/>
        <v>3</v>
      </c>
      <c r="M8" s="233">
        <v>44652</v>
      </c>
      <c r="N8" s="15">
        <f>IF(M8='Месяц МНТРГ_апрель'!$A$2,4,IF(M8='Месяц МНТРГ_апрель'!$B$2,3,IF(M8='Месяц МНТРГ_апрель'!$C$2,2,IF(M8='Месяц МНТРГ_апрель'!$D$2,1,0))))</f>
        <v>4</v>
      </c>
      <c r="O8" s="91">
        <v>134</v>
      </c>
      <c r="P8" s="91">
        <v>126</v>
      </c>
      <c r="Q8" s="81">
        <f t="shared" si="4"/>
        <v>94</v>
      </c>
      <c r="R8" s="90">
        <f t="shared" si="5"/>
        <v>4</v>
      </c>
      <c r="S8" s="91">
        <v>216</v>
      </c>
      <c r="T8" s="91">
        <v>99</v>
      </c>
      <c r="U8" s="15">
        <f t="shared" si="6"/>
        <v>2</v>
      </c>
      <c r="V8" s="91">
        <v>0</v>
      </c>
      <c r="W8" s="91">
        <v>176</v>
      </c>
      <c r="X8" s="19">
        <f t="shared" si="0"/>
        <v>17</v>
      </c>
      <c r="Y8" s="19">
        <f t="shared" si="7"/>
        <v>94</v>
      </c>
    </row>
    <row r="9" spans="1:25" ht="30" customHeight="1" x14ac:dyDescent="0.25">
      <c r="A9" s="44" t="s">
        <v>31</v>
      </c>
      <c r="B9" s="45">
        <v>9</v>
      </c>
      <c r="C9" s="152" t="s">
        <v>337</v>
      </c>
      <c r="D9" s="152" t="s">
        <v>572</v>
      </c>
      <c r="E9" s="146" t="s">
        <v>462</v>
      </c>
      <c r="F9" s="90">
        <f t="shared" si="1"/>
        <v>2</v>
      </c>
      <c r="G9" s="91">
        <v>249</v>
      </c>
      <c r="H9" s="91">
        <v>13</v>
      </c>
      <c r="I9" s="235">
        <v>13</v>
      </c>
      <c r="J9" s="90">
        <f t="shared" si="2"/>
        <v>2</v>
      </c>
      <c r="K9" s="232">
        <v>86.666666666666671</v>
      </c>
      <c r="L9" s="90">
        <f t="shared" si="3"/>
        <v>3</v>
      </c>
      <c r="M9" s="233">
        <v>44652</v>
      </c>
      <c r="N9" s="15">
        <f>IF(M9='Месяц МНТРГ_апрель'!$A$2,4,IF(M9='Месяц МНТРГ_апрель'!$B$2,3,IF(M9='Месяц МНТРГ_апрель'!$C$2,2,IF(M9='Месяц МНТРГ_апрель'!$D$2,1,0))))</f>
        <v>4</v>
      </c>
      <c r="O9" s="91">
        <v>247</v>
      </c>
      <c r="P9" s="91">
        <v>247</v>
      </c>
      <c r="Q9" s="81">
        <f t="shared" si="4"/>
        <v>100</v>
      </c>
      <c r="R9" s="90">
        <f t="shared" si="5"/>
        <v>4</v>
      </c>
      <c r="S9" s="91">
        <v>225</v>
      </c>
      <c r="T9" s="91">
        <v>100</v>
      </c>
      <c r="U9" s="15">
        <f t="shared" si="6"/>
        <v>2</v>
      </c>
      <c r="V9" s="91">
        <v>5</v>
      </c>
      <c r="W9" s="91">
        <v>304</v>
      </c>
      <c r="X9" s="19">
        <f t="shared" si="0"/>
        <v>17</v>
      </c>
      <c r="Y9" s="19">
        <f t="shared" si="7"/>
        <v>94</v>
      </c>
    </row>
    <row r="10" spans="1:25" ht="30" customHeight="1" x14ac:dyDescent="0.25">
      <c r="A10" s="44" t="s">
        <v>31</v>
      </c>
      <c r="B10" s="45">
        <v>11</v>
      </c>
      <c r="C10" s="152" t="s">
        <v>339</v>
      </c>
      <c r="D10" s="152" t="s">
        <v>573</v>
      </c>
      <c r="E10" s="146" t="s">
        <v>462</v>
      </c>
      <c r="F10" s="90">
        <f t="shared" si="1"/>
        <v>2</v>
      </c>
      <c r="G10" s="91">
        <v>126</v>
      </c>
      <c r="H10" s="91">
        <v>6</v>
      </c>
      <c r="I10" s="235">
        <v>6</v>
      </c>
      <c r="J10" s="90">
        <f t="shared" si="2"/>
        <v>2</v>
      </c>
      <c r="K10" s="232">
        <v>91.666666666666657</v>
      </c>
      <c r="L10" s="90">
        <f t="shared" si="3"/>
        <v>4</v>
      </c>
      <c r="M10" s="233" t="s">
        <v>709</v>
      </c>
      <c r="N10" s="15">
        <f>IF(M10='Месяц МНТРГ_апрель'!$A$2,4,IF(M10='Месяц МНТРГ_апрель'!$B$2,3,IF(M10='Месяц МНТРГ_апрель'!$C$2,2,IF(M10='Месяц МНТРГ_апрель'!$D$2,1,0))))</f>
        <v>3</v>
      </c>
      <c r="O10" s="91">
        <v>125</v>
      </c>
      <c r="P10" s="91">
        <v>123</v>
      </c>
      <c r="Q10" s="81">
        <f t="shared" si="4"/>
        <v>98</v>
      </c>
      <c r="R10" s="90">
        <f t="shared" si="5"/>
        <v>4</v>
      </c>
      <c r="S10" s="91">
        <v>171</v>
      </c>
      <c r="T10" s="91">
        <v>100</v>
      </c>
      <c r="U10" s="15">
        <f t="shared" si="6"/>
        <v>2</v>
      </c>
      <c r="V10" s="91">
        <v>8</v>
      </c>
      <c r="W10" s="91">
        <v>32</v>
      </c>
      <c r="X10" s="19">
        <f t="shared" si="0"/>
        <v>17</v>
      </c>
      <c r="Y10" s="19">
        <f t="shared" si="7"/>
        <v>94</v>
      </c>
    </row>
    <row r="11" spans="1:25" ht="30" customHeight="1" x14ac:dyDescent="0.25">
      <c r="A11" s="44" t="s">
        <v>31</v>
      </c>
      <c r="B11" s="45">
        <v>6</v>
      </c>
      <c r="C11" s="152" t="s">
        <v>342</v>
      </c>
      <c r="D11" s="152" t="s">
        <v>568</v>
      </c>
      <c r="E11" s="146" t="s">
        <v>462</v>
      </c>
      <c r="F11" s="90">
        <f t="shared" si="1"/>
        <v>2</v>
      </c>
      <c r="G11" s="91">
        <v>14</v>
      </c>
      <c r="H11" s="91">
        <v>1</v>
      </c>
      <c r="I11" s="235">
        <v>1</v>
      </c>
      <c r="J11" s="90">
        <f t="shared" si="2"/>
        <v>2</v>
      </c>
      <c r="K11" s="232">
        <v>95</v>
      </c>
      <c r="L11" s="90">
        <f t="shared" si="3"/>
        <v>4</v>
      </c>
      <c r="M11" s="233">
        <v>44652</v>
      </c>
      <c r="N11" s="15">
        <f>IF(M11='Месяц МНТРГ_апрель'!$A$2,4,IF(M11='Месяц МНТРГ_апрель'!$B$2,3,IF(M11='Месяц МНТРГ_апрель'!$C$2,2,IF(M11='Месяц МНТРГ_апрель'!$D$2,1,0))))</f>
        <v>4</v>
      </c>
      <c r="O11" s="91">
        <v>14</v>
      </c>
      <c r="P11" s="91">
        <v>7</v>
      </c>
      <c r="Q11" s="81">
        <f t="shared" si="4"/>
        <v>50</v>
      </c>
      <c r="R11" s="90">
        <f t="shared" si="5"/>
        <v>2</v>
      </c>
      <c r="S11" s="91">
        <v>17</v>
      </c>
      <c r="T11" s="91">
        <v>100</v>
      </c>
      <c r="U11" s="15">
        <f t="shared" si="6"/>
        <v>2</v>
      </c>
      <c r="V11" s="91">
        <v>0</v>
      </c>
      <c r="W11" s="91">
        <v>6</v>
      </c>
      <c r="X11" s="19">
        <f t="shared" si="0"/>
        <v>16</v>
      </c>
      <c r="Y11" s="19">
        <f t="shared" si="7"/>
        <v>89</v>
      </c>
    </row>
    <row r="12" spans="1:25" ht="30" customHeight="1" x14ac:dyDescent="0.25">
      <c r="A12" s="44" t="s">
        <v>31</v>
      </c>
      <c r="B12" s="45">
        <v>5</v>
      </c>
      <c r="C12" s="152" t="s">
        <v>344</v>
      </c>
      <c r="D12" s="152" t="s">
        <v>571</v>
      </c>
      <c r="E12" s="146" t="s">
        <v>462</v>
      </c>
      <c r="F12" s="90">
        <f t="shared" si="1"/>
        <v>2</v>
      </c>
      <c r="G12" s="91">
        <v>9</v>
      </c>
      <c r="H12" s="91">
        <v>1</v>
      </c>
      <c r="I12" s="235">
        <v>1</v>
      </c>
      <c r="J12" s="90">
        <f t="shared" si="2"/>
        <v>2</v>
      </c>
      <c r="K12" s="232">
        <v>88.333333333333329</v>
      </c>
      <c r="L12" s="90">
        <f t="shared" si="3"/>
        <v>3</v>
      </c>
      <c r="M12" s="233">
        <v>44652</v>
      </c>
      <c r="N12" s="15">
        <f>IF(M12='Месяц МНТРГ_апрель'!$A$2,4,IF(M12='Месяц МНТРГ_апрель'!$B$2,3,IF(M12='Месяц МНТРГ_апрель'!$C$2,2,IF(M12='Месяц МНТРГ_апрель'!$D$2,1,0))))</f>
        <v>4</v>
      </c>
      <c r="O12" s="91">
        <v>9</v>
      </c>
      <c r="P12" s="91">
        <v>5</v>
      </c>
      <c r="Q12" s="81">
        <f t="shared" si="4"/>
        <v>56</v>
      </c>
      <c r="R12" s="90">
        <f t="shared" si="5"/>
        <v>2</v>
      </c>
      <c r="S12" s="91">
        <v>12</v>
      </c>
      <c r="T12" s="91">
        <v>100</v>
      </c>
      <c r="U12" s="15">
        <f t="shared" si="6"/>
        <v>2</v>
      </c>
      <c r="V12" s="91">
        <v>0</v>
      </c>
      <c r="W12" s="91">
        <v>11</v>
      </c>
      <c r="X12" s="19">
        <f t="shared" si="0"/>
        <v>15</v>
      </c>
      <c r="Y12" s="19">
        <f t="shared" si="7"/>
        <v>83</v>
      </c>
    </row>
    <row r="13" spans="1:25" ht="30" customHeight="1" x14ac:dyDescent="0.25">
      <c r="A13" s="44" t="s">
        <v>31</v>
      </c>
      <c r="B13" s="45">
        <v>8</v>
      </c>
      <c r="C13" s="152" t="s">
        <v>336</v>
      </c>
      <c r="D13" s="152" t="s">
        <v>569</v>
      </c>
      <c r="E13" s="146" t="s">
        <v>462</v>
      </c>
      <c r="F13" s="90">
        <f t="shared" si="1"/>
        <v>2</v>
      </c>
      <c r="G13" s="91">
        <v>44</v>
      </c>
      <c r="H13" s="91">
        <v>3</v>
      </c>
      <c r="I13" s="235">
        <v>3</v>
      </c>
      <c r="J13" s="90">
        <f t="shared" si="2"/>
        <v>2</v>
      </c>
      <c r="K13" s="232">
        <v>95</v>
      </c>
      <c r="L13" s="90">
        <f t="shared" si="3"/>
        <v>4</v>
      </c>
      <c r="M13" s="233">
        <v>44652</v>
      </c>
      <c r="N13" s="15">
        <f>IF(M13='Месяц МНТРГ_апрель'!$A$2,4,IF(M13='Месяц МНТРГ_апрель'!$B$2,3,IF(M13='Месяц МНТРГ_апрель'!$C$2,2,IF(M13='Месяц МНТРГ_апрель'!$D$2,1,0))))</f>
        <v>4</v>
      </c>
      <c r="O13" s="91">
        <v>44</v>
      </c>
      <c r="P13" s="91">
        <v>17</v>
      </c>
      <c r="Q13" s="81">
        <f t="shared" si="4"/>
        <v>39</v>
      </c>
      <c r="R13" s="90">
        <f t="shared" si="5"/>
        <v>1</v>
      </c>
      <c r="S13" s="91">
        <v>39</v>
      </c>
      <c r="T13" s="91">
        <v>100</v>
      </c>
      <c r="U13" s="15">
        <f t="shared" si="6"/>
        <v>2</v>
      </c>
      <c r="V13" s="91">
        <v>2</v>
      </c>
      <c r="W13" s="91">
        <v>17</v>
      </c>
      <c r="X13" s="19">
        <f t="shared" si="0"/>
        <v>15</v>
      </c>
      <c r="Y13" s="19">
        <f t="shared" si="7"/>
        <v>83</v>
      </c>
    </row>
    <row r="14" spans="1:25" s="88" customFormat="1" ht="17.25" customHeight="1" x14ac:dyDescent="0.25">
      <c r="A14" s="84"/>
      <c r="B14" s="84"/>
      <c r="C14" s="76" t="s">
        <v>60</v>
      </c>
      <c r="D14" s="160"/>
      <c r="E14" s="84"/>
      <c r="F14" s="82"/>
      <c r="G14" s="85">
        <f>SUM(G3:G13)</f>
        <v>1209</v>
      </c>
      <c r="H14" s="85">
        <f>SUM(H3:H13)</f>
        <v>64</v>
      </c>
      <c r="I14" s="85">
        <f>SUM(I3:I13)</f>
        <v>65</v>
      </c>
      <c r="J14" s="82"/>
      <c r="K14" s="86"/>
      <c r="L14" s="82"/>
      <c r="M14" s="87"/>
      <c r="N14" s="82"/>
      <c r="O14" s="84"/>
      <c r="P14" s="84"/>
      <c r="Q14" s="84"/>
      <c r="R14" s="82"/>
      <c r="X14" s="83"/>
      <c r="Y14" s="83"/>
    </row>
    <row r="15" spans="1:25" ht="15.75" thickBot="1" x14ac:dyDescent="0.3"/>
    <row r="16" spans="1:25" ht="16.5" thickBot="1" x14ac:dyDescent="0.3">
      <c r="T16" s="64" t="s">
        <v>59</v>
      </c>
      <c r="U16" s="65"/>
      <c r="V16" s="66"/>
      <c r="W16" s="69"/>
      <c r="X16" s="58">
        <f>AVERAGE(X3:X13)</f>
        <v>16.818181818181817</v>
      </c>
      <c r="Y16" s="59">
        <f>ROUND(X16/$X$2*100,0)</f>
        <v>93</v>
      </c>
    </row>
    <row r="26" spans="12:12" x14ac:dyDescent="0.25">
      <c r="L26" s="275"/>
    </row>
  </sheetData>
  <sortState ref="A1:Y14">
    <sortCondition descending="1" ref="Y2:Y14"/>
  </sortState>
  <pageMargins left="0.7" right="0.7" top="0.75" bottom="0.75" header="0.3" footer="0.3"/>
  <pageSetup paperSize="9"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Y6"/>
  <sheetViews>
    <sheetView topLeftCell="H1" zoomScale="59" zoomScaleNormal="59" workbookViewId="0">
      <selection activeCell="R23" sqref="R23"/>
    </sheetView>
  </sheetViews>
  <sheetFormatPr defaultColWidth="8.85546875" defaultRowHeight="15" x14ac:dyDescent="0.25"/>
  <cols>
    <col min="1" max="1" width="34.7109375" style="46" customWidth="1"/>
    <col min="2" max="2" width="3.28515625" style="46" customWidth="1"/>
    <col min="3" max="3" width="33.140625" style="46" customWidth="1"/>
    <col min="4" max="4" width="37.5703125" style="46" bestFit="1" customWidth="1"/>
    <col min="5" max="5" width="20" style="46" customWidth="1"/>
    <col min="6" max="6" width="5.7109375" style="46" bestFit="1" customWidth="1"/>
    <col min="7" max="7" width="14.42578125" style="46" customWidth="1"/>
    <col min="8" max="8" width="13.7109375" style="46" customWidth="1"/>
    <col min="9" max="9" width="12.7109375" style="46" customWidth="1"/>
    <col min="10" max="10" width="5.7109375" style="46" bestFit="1" customWidth="1"/>
    <col min="11" max="11" width="13.7109375" style="46" customWidth="1"/>
    <col min="12" max="12" width="5.7109375" style="46" bestFit="1" customWidth="1"/>
    <col min="13" max="13" width="20.42578125" style="46" customWidth="1"/>
    <col min="14" max="14" width="5.7109375" style="46" bestFit="1" customWidth="1"/>
    <col min="15" max="15" width="15.28515625" style="46" customWidth="1"/>
    <col min="16" max="16" width="15.42578125" style="46" customWidth="1"/>
    <col min="17" max="17" width="8.85546875" style="46"/>
    <col min="18" max="18" width="5.7109375" style="46" bestFit="1" customWidth="1"/>
    <col min="19" max="19" width="11.5703125" style="46" customWidth="1"/>
    <col min="20" max="20" width="16.28515625" style="46" customWidth="1"/>
    <col min="21" max="21" width="5.85546875" style="46" bestFit="1" customWidth="1"/>
    <col min="22" max="22" width="14.7109375" style="46" customWidth="1"/>
    <col min="23" max="23" width="16.85546875" style="46" customWidth="1"/>
    <col min="24" max="24" width="7.28515625" style="46" customWidth="1"/>
    <col min="25" max="25" width="7.42578125" style="46" customWidth="1"/>
    <col min="26" max="16384" width="8.85546875" style="46"/>
  </cols>
  <sheetData>
    <row r="1" spans="1:25" s="53" customFormat="1" ht="138.75" customHeight="1" x14ac:dyDescent="0.25">
      <c r="A1" s="47" t="s">
        <v>40</v>
      </c>
      <c r="B1" s="48"/>
      <c r="C1" s="49" t="s">
        <v>41</v>
      </c>
      <c r="D1" s="49" t="s">
        <v>478</v>
      </c>
      <c r="E1" s="50" t="s">
        <v>42</v>
      </c>
      <c r="F1" s="51" t="s">
        <v>50</v>
      </c>
      <c r="G1" s="50" t="s">
        <v>48</v>
      </c>
      <c r="H1" s="50" t="s">
        <v>46</v>
      </c>
      <c r="I1" s="50" t="s">
        <v>45</v>
      </c>
      <c r="J1" s="51" t="s">
        <v>49</v>
      </c>
      <c r="K1" s="50" t="s">
        <v>51</v>
      </c>
      <c r="L1" s="51" t="s">
        <v>52</v>
      </c>
      <c r="M1" s="50" t="s">
        <v>47</v>
      </c>
      <c r="N1" s="51" t="s">
        <v>53</v>
      </c>
      <c r="O1" s="50" t="s">
        <v>54</v>
      </c>
      <c r="P1" s="50" t="s">
        <v>55</v>
      </c>
      <c r="Q1" s="52" t="s">
        <v>57</v>
      </c>
      <c r="R1" s="51" t="s">
        <v>56</v>
      </c>
      <c r="S1" s="5" t="s">
        <v>444</v>
      </c>
      <c r="T1" s="5" t="s">
        <v>445</v>
      </c>
      <c r="U1" s="14" t="s">
        <v>446</v>
      </c>
      <c r="V1" s="5" t="s">
        <v>447</v>
      </c>
      <c r="W1" s="5" t="s">
        <v>448</v>
      </c>
      <c r="X1" s="17" t="s">
        <v>502</v>
      </c>
      <c r="Y1" s="17" t="s">
        <v>58</v>
      </c>
    </row>
    <row r="2" spans="1:25" s="53" customFormat="1" x14ac:dyDescent="0.25">
      <c r="A2" s="13" t="s">
        <v>708</v>
      </c>
      <c r="B2" s="54"/>
      <c r="C2" s="55"/>
      <c r="D2" s="55"/>
      <c r="E2" s="56"/>
      <c r="F2" s="57">
        <v>2</v>
      </c>
      <c r="G2" s="178"/>
      <c r="H2" s="178"/>
      <c r="I2" s="178"/>
      <c r="J2" s="179">
        <v>2</v>
      </c>
      <c r="K2" s="178"/>
      <c r="L2" s="179">
        <v>4</v>
      </c>
      <c r="M2" s="178"/>
      <c r="N2" s="179">
        <v>4</v>
      </c>
      <c r="O2" s="178"/>
      <c r="P2" s="178"/>
      <c r="Q2" s="178"/>
      <c r="R2" s="179">
        <v>4</v>
      </c>
      <c r="S2" s="180"/>
      <c r="T2" s="180"/>
      <c r="U2" s="181">
        <v>2</v>
      </c>
      <c r="V2" s="180"/>
      <c r="W2" s="180"/>
      <c r="X2" s="16">
        <f>F2+J2+L2+N2+R2+U2</f>
        <v>18</v>
      </c>
      <c r="Y2" s="16">
        <v>100</v>
      </c>
    </row>
    <row r="3" spans="1:25" ht="39" customHeight="1" x14ac:dyDescent="0.25">
      <c r="A3" s="44" t="s">
        <v>32</v>
      </c>
      <c r="B3" s="45">
        <v>1</v>
      </c>
      <c r="C3" s="6" t="s">
        <v>464</v>
      </c>
      <c r="D3" s="196" t="s">
        <v>575</v>
      </c>
      <c r="E3" s="73" t="s">
        <v>462</v>
      </c>
      <c r="F3" s="176">
        <f>IF(E3="21/22",2,0)</f>
        <v>2</v>
      </c>
      <c r="G3" s="226">
        <v>134</v>
      </c>
      <c r="H3" s="226">
        <v>6</v>
      </c>
      <c r="I3" s="235">
        <v>6</v>
      </c>
      <c r="J3" s="182">
        <f>IF(ABS((H3-I3)/I3)&lt;=0.1,2,IF(AND(ABS((H3-I3)/I3)&gt;0.1,ABS((H3-I3)/I3)&lt;=0.2),1,0))</f>
        <v>2</v>
      </c>
      <c r="K3" s="232">
        <v>91.666666666666657</v>
      </c>
      <c r="L3" s="182">
        <f>IF(K3&gt;90,4,IF(AND(K3&gt;80,K3&lt;=90),3,IF(AND(K3&gt;=50,K3&lt;=80),2,IF(AND(K3&gt;=10,K3&lt;50),1,0))))</f>
        <v>4</v>
      </c>
      <c r="M3" s="233">
        <v>44652</v>
      </c>
      <c r="N3" s="15">
        <f>IF(M3='Месяц МНТРГ_апрель'!$A$2,4,IF(M3='Месяц МНТРГ_апрель'!$B$2,3,IF(M3='Месяц МНТРГ_апрель'!$C$2,2,IF(M3='Месяц МНТРГ_апрель'!$D$2,1,0))))</f>
        <v>4</v>
      </c>
      <c r="O3" s="226">
        <v>132</v>
      </c>
      <c r="P3" s="226">
        <v>125</v>
      </c>
      <c r="Q3" s="184">
        <f>ROUND(P3/O3*100,0)</f>
        <v>95</v>
      </c>
      <c r="R3" s="182">
        <f>IF(Q3&gt;90,4,IF(AND(Q3&gt;80,Q3&lt;=90),3,IF(AND(Q3&gt;=50,Q3&lt;=80),2,IF(AND(Q3&gt;=10,Q3&lt;50),1,0))))</f>
        <v>4</v>
      </c>
      <c r="S3" s="226">
        <v>221</v>
      </c>
      <c r="T3" s="226">
        <v>99</v>
      </c>
      <c r="U3" s="183">
        <f>IF(T3&gt;=90,2,IF(T3&gt;=80,1,0))</f>
        <v>2</v>
      </c>
      <c r="V3" s="226">
        <v>9</v>
      </c>
      <c r="W3" s="226">
        <v>103</v>
      </c>
      <c r="X3" s="177">
        <f>F3+J3+L3+N3+R3+U3</f>
        <v>18</v>
      </c>
      <c r="Y3" s="19">
        <f>ROUND(X3/$X$2*100,0)</f>
        <v>100</v>
      </c>
    </row>
    <row r="4" spans="1:25" s="88" customFormat="1" ht="30" customHeight="1" x14ac:dyDescent="0.25">
      <c r="A4" s="84"/>
      <c r="B4" s="84"/>
      <c r="C4" s="76" t="s">
        <v>60</v>
      </c>
      <c r="D4" s="76"/>
      <c r="E4" s="84"/>
      <c r="F4" s="82"/>
      <c r="G4" s="89">
        <f>SUM(G3:G3)</f>
        <v>134</v>
      </c>
      <c r="H4" s="89">
        <f>SUM(H3:H3)</f>
        <v>6</v>
      </c>
      <c r="I4" s="89">
        <f>SUM(I3:I3)</f>
        <v>6</v>
      </c>
      <c r="J4" s="82"/>
      <c r="K4" s="86"/>
      <c r="L4" s="82"/>
      <c r="M4" s="87"/>
      <c r="N4" s="82"/>
      <c r="O4" s="84"/>
      <c r="P4" s="84"/>
      <c r="Q4" s="84"/>
      <c r="R4" s="82"/>
      <c r="X4" s="83"/>
      <c r="Y4" s="83"/>
    </row>
    <row r="5" spans="1:25" ht="15.75" thickBot="1" x14ac:dyDescent="0.3"/>
    <row r="6" spans="1:25" ht="16.5" thickBot="1" x14ac:dyDescent="0.3">
      <c r="T6" s="64" t="s">
        <v>59</v>
      </c>
      <c r="U6" s="65"/>
      <c r="V6" s="65"/>
      <c r="W6" s="66"/>
      <c r="X6" s="58">
        <f>X3</f>
        <v>18</v>
      </c>
      <c r="Y6" s="59">
        <f>Y3</f>
        <v>100</v>
      </c>
    </row>
  </sheetData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Y44"/>
  <sheetViews>
    <sheetView zoomScale="60" zoomScaleNormal="60" workbookViewId="0">
      <pane xSplit="3" ySplit="2" topLeftCell="N3" activePane="bottomRight" state="frozen"/>
      <selection activeCell="E3" sqref="E3"/>
      <selection pane="topRight" activeCell="E3" sqref="E3"/>
      <selection pane="bottomLeft" activeCell="E3" sqref="E3"/>
      <selection pane="bottomRight" activeCell="O29" sqref="O29"/>
    </sheetView>
  </sheetViews>
  <sheetFormatPr defaultColWidth="8.85546875" defaultRowHeight="15" x14ac:dyDescent="0.25"/>
  <cols>
    <col min="1" max="1" width="34.140625" style="46" customWidth="1"/>
    <col min="2" max="2" width="4.85546875" style="46" customWidth="1"/>
    <col min="3" max="4" width="32.28515625" style="46" customWidth="1"/>
    <col min="5" max="5" width="17" style="46" customWidth="1"/>
    <col min="6" max="6" width="6" style="46" bestFit="1" customWidth="1"/>
    <col min="7" max="7" width="11.7109375" style="46" bestFit="1" customWidth="1"/>
    <col min="8" max="8" width="12.7109375" style="46" customWidth="1"/>
    <col min="9" max="9" width="13.85546875" style="46" customWidth="1"/>
    <col min="10" max="10" width="6" style="46" bestFit="1" customWidth="1"/>
    <col min="11" max="11" width="14.42578125" style="46" customWidth="1"/>
    <col min="12" max="12" width="6" style="46" bestFit="1" customWidth="1"/>
    <col min="13" max="13" width="20.85546875" style="46" bestFit="1" customWidth="1"/>
    <col min="14" max="14" width="6" style="46" bestFit="1" customWidth="1"/>
    <col min="15" max="16" width="13.85546875" style="46" bestFit="1" customWidth="1"/>
    <col min="17" max="18" width="9.140625" style="46" bestFit="1" customWidth="1"/>
    <col min="19" max="19" width="11.7109375" style="46" customWidth="1"/>
    <col min="20" max="20" width="17" style="46" customWidth="1"/>
    <col min="21" max="21" width="6.28515625" style="46" bestFit="1" customWidth="1"/>
    <col min="22" max="23" width="13.28515625" style="46" bestFit="1" customWidth="1"/>
    <col min="24" max="24" width="7.28515625" style="46" customWidth="1"/>
    <col min="25" max="25" width="7" style="46" customWidth="1"/>
    <col min="26" max="16384" width="8.85546875" style="46"/>
  </cols>
  <sheetData>
    <row r="1" spans="1:25" s="53" customFormat="1" ht="154.5" x14ac:dyDescent="0.25">
      <c r="A1" s="47" t="s">
        <v>40</v>
      </c>
      <c r="B1" s="48"/>
      <c r="C1" s="49" t="s">
        <v>41</v>
      </c>
      <c r="D1" s="49" t="s">
        <v>478</v>
      </c>
      <c r="E1" s="50" t="s">
        <v>42</v>
      </c>
      <c r="F1" s="51" t="s">
        <v>50</v>
      </c>
      <c r="G1" s="50" t="s">
        <v>48</v>
      </c>
      <c r="H1" s="50" t="s">
        <v>46</v>
      </c>
      <c r="I1" s="50" t="s">
        <v>45</v>
      </c>
      <c r="J1" s="51" t="s">
        <v>49</v>
      </c>
      <c r="K1" s="50" t="s">
        <v>51</v>
      </c>
      <c r="L1" s="51" t="s">
        <v>52</v>
      </c>
      <c r="M1" s="50" t="s">
        <v>47</v>
      </c>
      <c r="N1" s="51" t="s">
        <v>53</v>
      </c>
      <c r="O1" s="50" t="s">
        <v>54</v>
      </c>
      <c r="P1" s="50" t="s">
        <v>55</v>
      </c>
      <c r="Q1" s="52" t="s">
        <v>57</v>
      </c>
      <c r="R1" s="51" t="s">
        <v>56</v>
      </c>
      <c r="S1" s="5" t="s">
        <v>444</v>
      </c>
      <c r="T1" s="5" t="s">
        <v>445</v>
      </c>
      <c r="U1" s="14" t="s">
        <v>446</v>
      </c>
      <c r="V1" s="5" t="s">
        <v>447</v>
      </c>
      <c r="W1" s="5" t="s">
        <v>448</v>
      </c>
      <c r="X1" s="17" t="s">
        <v>502</v>
      </c>
      <c r="Y1" s="17" t="s">
        <v>58</v>
      </c>
    </row>
    <row r="2" spans="1:25" s="53" customFormat="1" x14ac:dyDescent="0.25">
      <c r="A2" s="13" t="s">
        <v>708</v>
      </c>
      <c r="B2" s="54"/>
      <c r="C2" s="55"/>
      <c r="D2" s="55"/>
      <c r="E2" s="56"/>
      <c r="F2" s="57">
        <v>2</v>
      </c>
      <c r="G2" s="56"/>
      <c r="H2" s="56"/>
      <c r="I2" s="56"/>
      <c r="J2" s="57">
        <v>2</v>
      </c>
      <c r="K2" s="56"/>
      <c r="L2" s="57">
        <v>4</v>
      </c>
      <c r="M2" s="56"/>
      <c r="N2" s="57">
        <v>4</v>
      </c>
      <c r="O2" s="56"/>
      <c r="P2" s="56"/>
      <c r="Q2" s="56"/>
      <c r="R2" s="57">
        <v>4</v>
      </c>
      <c r="S2" s="12"/>
      <c r="T2" s="12"/>
      <c r="U2" s="16">
        <v>2</v>
      </c>
      <c r="V2" s="12"/>
      <c r="W2" s="12"/>
      <c r="X2" s="16">
        <f t="shared" ref="X2:X10" si="0">F2+J2+L2+N2+R2+U2</f>
        <v>18</v>
      </c>
      <c r="Y2" s="16">
        <v>100</v>
      </c>
    </row>
    <row r="3" spans="1:25" ht="30" customHeight="1" x14ac:dyDescent="0.25">
      <c r="A3" s="44" t="s">
        <v>33</v>
      </c>
      <c r="B3" s="45">
        <v>3</v>
      </c>
      <c r="C3" s="6" t="s">
        <v>350</v>
      </c>
      <c r="D3" s="6" t="s">
        <v>576</v>
      </c>
      <c r="E3" s="73" t="s">
        <v>462</v>
      </c>
      <c r="F3" s="90">
        <f t="shared" ref="F3:F10" si="1">IF(E3="21/22",2,0)</f>
        <v>2</v>
      </c>
      <c r="G3" s="91">
        <v>34</v>
      </c>
      <c r="H3" s="91">
        <v>2</v>
      </c>
      <c r="I3" s="235">
        <v>2</v>
      </c>
      <c r="J3" s="90">
        <f t="shared" ref="J3:J10" si="2">IF(ABS((H3-I3)/I3)&lt;=0.1,2,IF(AND(ABS((H3-I3)/I3)&gt;0.1,ABS((H3-I3)/I3)&lt;=0.2),1,0))</f>
        <v>2</v>
      </c>
      <c r="K3" s="232">
        <v>98.333333333333329</v>
      </c>
      <c r="L3" s="90">
        <f t="shared" ref="L3:L10" si="3">IF(K3&gt;90,4,IF(AND(K3&gt;80,K3&lt;=90),3,IF(AND(K3&gt;=50,K3&lt;=80),2,IF(AND(K3&gt;=10,K3&lt;50),1,0))))</f>
        <v>4</v>
      </c>
      <c r="M3" s="233">
        <v>44652</v>
      </c>
      <c r="N3" s="15">
        <f>IF(M3='Месяц МНТРГ_апрель'!$A$2,4,IF(M3='Месяц МНТРГ_апрель'!$B$2,3,IF(M3='Месяц МНТРГ_апрель'!$C$2,2,IF(M3='Месяц МНТРГ_апрель'!$D$2,1,0))))</f>
        <v>4</v>
      </c>
      <c r="O3" s="91">
        <v>32</v>
      </c>
      <c r="P3" s="91">
        <v>32</v>
      </c>
      <c r="Q3" s="81">
        <f t="shared" ref="Q3:Q10" si="4">ROUND(P3/O3*100,0)</f>
        <v>100</v>
      </c>
      <c r="R3" s="90">
        <f t="shared" ref="R3:R10" si="5">IF(Q3&gt;90,4,IF(AND(Q3&gt;80,Q3&lt;=90),3,IF(AND(Q3&gt;=50,Q3&lt;=80),2,IF(AND(Q3&gt;=10,Q3&lt;50),1,0))))</f>
        <v>4</v>
      </c>
      <c r="S3" s="91">
        <v>36</v>
      </c>
      <c r="T3" s="91">
        <v>100</v>
      </c>
      <c r="U3" s="15">
        <f t="shared" ref="U3:U10" si="6">IF(T3&gt;=90,2,IF(T3&gt;=80,1,0))</f>
        <v>2</v>
      </c>
      <c r="V3" s="91">
        <v>2</v>
      </c>
      <c r="W3" s="91">
        <v>15</v>
      </c>
      <c r="X3" s="19">
        <f t="shared" si="0"/>
        <v>18</v>
      </c>
      <c r="Y3" s="19">
        <f t="shared" ref="Y3:Y10" si="7">ROUND(X3/$X$2*100,0)</f>
        <v>100</v>
      </c>
    </row>
    <row r="4" spans="1:25" ht="30" customHeight="1" x14ac:dyDescent="0.25">
      <c r="A4" s="44" t="s">
        <v>33</v>
      </c>
      <c r="B4" s="45">
        <v>6</v>
      </c>
      <c r="C4" s="6" t="s">
        <v>449</v>
      </c>
      <c r="D4" s="6" t="s">
        <v>577</v>
      </c>
      <c r="E4" s="73" t="s">
        <v>462</v>
      </c>
      <c r="F4" s="90">
        <f t="shared" si="1"/>
        <v>2</v>
      </c>
      <c r="G4" s="91">
        <v>6</v>
      </c>
      <c r="H4" s="91">
        <v>1</v>
      </c>
      <c r="I4" s="235">
        <v>1</v>
      </c>
      <c r="J4" s="90">
        <f t="shared" si="2"/>
        <v>2</v>
      </c>
      <c r="K4" s="232">
        <v>93.333333333333329</v>
      </c>
      <c r="L4" s="90">
        <f t="shared" si="3"/>
        <v>4</v>
      </c>
      <c r="M4" s="233">
        <v>44652</v>
      </c>
      <c r="N4" s="15">
        <f>IF(M4='Месяц МНТРГ_апрель'!$A$2,4,IF(M4='Месяц МНТРГ_апрель'!$B$2,3,IF(M4='Месяц МНТРГ_апрель'!$C$2,2,IF(M4='Месяц МНТРГ_апрель'!$D$2,1,0))))</f>
        <v>4</v>
      </c>
      <c r="O4" s="91">
        <v>6</v>
      </c>
      <c r="P4" s="91">
        <v>6</v>
      </c>
      <c r="Q4" s="81">
        <f t="shared" si="4"/>
        <v>100</v>
      </c>
      <c r="R4" s="90">
        <f t="shared" si="5"/>
        <v>4</v>
      </c>
      <c r="S4" s="91">
        <v>8</v>
      </c>
      <c r="T4" s="91">
        <v>100</v>
      </c>
      <c r="U4" s="15">
        <f t="shared" si="6"/>
        <v>2</v>
      </c>
      <c r="V4" s="91">
        <v>0</v>
      </c>
      <c r="W4" s="91">
        <v>5</v>
      </c>
      <c r="X4" s="19">
        <f t="shared" si="0"/>
        <v>18</v>
      </c>
      <c r="Y4" s="19">
        <f t="shared" si="7"/>
        <v>100</v>
      </c>
    </row>
    <row r="5" spans="1:25" ht="30" customHeight="1" x14ac:dyDescent="0.25">
      <c r="A5" s="44" t="s">
        <v>33</v>
      </c>
      <c r="B5" s="45">
        <v>7</v>
      </c>
      <c r="C5" s="6" t="s">
        <v>348</v>
      </c>
      <c r="D5" s="6" t="s">
        <v>578</v>
      </c>
      <c r="E5" s="73" t="s">
        <v>462</v>
      </c>
      <c r="F5" s="90">
        <f t="shared" si="1"/>
        <v>2</v>
      </c>
      <c r="G5" s="91">
        <v>30</v>
      </c>
      <c r="H5" s="91">
        <v>3</v>
      </c>
      <c r="I5" s="235">
        <v>3</v>
      </c>
      <c r="J5" s="90">
        <f t="shared" si="2"/>
        <v>2</v>
      </c>
      <c r="K5" s="232">
        <v>96.666666666666671</v>
      </c>
      <c r="L5" s="90">
        <f t="shared" si="3"/>
        <v>4</v>
      </c>
      <c r="M5" s="233">
        <v>44652</v>
      </c>
      <c r="N5" s="15">
        <f>IF(M5='Месяц МНТРГ_апрель'!$A$2,4,IF(M5='Месяц МНТРГ_апрель'!$B$2,3,IF(M5='Месяц МНТРГ_апрель'!$C$2,2,IF(M5='Месяц МНТРГ_апрель'!$D$2,1,0))))</f>
        <v>4</v>
      </c>
      <c r="O5" s="91">
        <v>30</v>
      </c>
      <c r="P5" s="91">
        <v>30</v>
      </c>
      <c r="Q5" s="81">
        <f t="shared" si="4"/>
        <v>100</v>
      </c>
      <c r="R5" s="90">
        <f t="shared" si="5"/>
        <v>4</v>
      </c>
      <c r="S5" s="91">
        <v>52</v>
      </c>
      <c r="T5" s="91">
        <v>100</v>
      </c>
      <c r="U5" s="15">
        <f t="shared" si="6"/>
        <v>2</v>
      </c>
      <c r="V5" s="91">
        <v>0</v>
      </c>
      <c r="W5" s="91">
        <v>19</v>
      </c>
      <c r="X5" s="19">
        <f t="shared" si="0"/>
        <v>18</v>
      </c>
      <c r="Y5" s="19">
        <f t="shared" si="7"/>
        <v>100</v>
      </c>
    </row>
    <row r="6" spans="1:25" ht="30" customHeight="1" x14ac:dyDescent="0.25">
      <c r="A6" s="44" t="s">
        <v>33</v>
      </c>
      <c r="B6" s="45">
        <v>8</v>
      </c>
      <c r="C6" s="6" t="s">
        <v>347</v>
      </c>
      <c r="D6" s="6" t="s">
        <v>579</v>
      </c>
      <c r="E6" s="73" t="s">
        <v>462</v>
      </c>
      <c r="F6" s="90">
        <f t="shared" si="1"/>
        <v>2</v>
      </c>
      <c r="G6" s="91">
        <v>202</v>
      </c>
      <c r="H6" s="91">
        <v>12</v>
      </c>
      <c r="I6" s="235">
        <v>12</v>
      </c>
      <c r="J6" s="90">
        <f t="shared" si="2"/>
        <v>2</v>
      </c>
      <c r="K6" s="232">
        <v>95</v>
      </c>
      <c r="L6" s="90">
        <f t="shared" si="3"/>
        <v>4</v>
      </c>
      <c r="M6" s="233">
        <v>44652</v>
      </c>
      <c r="N6" s="15">
        <f>IF(M6='Месяц МНТРГ_апрель'!$A$2,4,IF(M6='Месяц МНТРГ_апрель'!$B$2,3,IF(M6='Месяц МНТРГ_апрель'!$C$2,2,IF(M6='Месяц МНТРГ_апрель'!$D$2,1,0))))</f>
        <v>4</v>
      </c>
      <c r="O6" s="91">
        <v>202</v>
      </c>
      <c r="P6" s="91">
        <v>201</v>
      </c>
      <c r="Q6" s="81">
        <f t="shared" si="4"/>
        <v>100</v>
      </c>
      <c r="R6" s="90">
        <f t="shared" si="5"/>
        <v>4</v>
      </c>
      <c r="S6" s="91">
        <v>309</v>
      </c>
      <c r="T6" s="91">
        <v>100</v>
      </c>
      <c r="U6" s="15">
        <f t="shared" si="6"/>
        <v>2</v>
      </c>
      <c r="V6" s="91">
        <v>0</v>
      </c>
      <c r="W6" s="91">
        <v>41</v>
      </c>
      <c r="X6" s="19">
        <f t="shared" si="0"/>
        <v>18</v>
      </c>
      <c r="Y6" s="19">
        <f t="shared" si="7"/>
        <v>100</v>
      </c>
    </row>
    <row r="7" spans="1:25" ht="30" customHeight="1" x14ac:dyDescent="0.25">
      <c r="A7" s="44" t="s">
        <v>33</v>
      </c>
      <c r="B7" s="45">
        <v>1</v>
      </c>
      <c r="C7" s="6" t="s">
        <v>345</v>
      </c>
      <c r="D7" s="6" t="s">
        <v>580</v>
      </c>
      <c r="E7" s="73" t="s">
        <v>462</v>
      </c>
      <c r="F7" s="90">
        <f t="shared" si="1"/>
        <v>2</v>
      </c>
      <c r="G7" s="91">
        <v>120</v>
      </c>
      <c r="H7" s="91">
        <v>6</v>
      </c>
      <c r="I7" s="235">
        <v>6</v>
      </c>
      <c r="J7" s="90">
        <f t="shared" si="2"/>
        <v>2</v>
      </c>
      <c r="K7" s="232">
        <v>98.333333333333329</v>
      </c>
      <c r="L7" s="90">
        <f t="shared" si="3"/>
        <v>4</v>
      </c>
      <c r="M7" s="233" t="s">
        <v>709</v>
      </c>
      <c r="N7" s="15">
        <f>IF(M7='Месяц МНТРГ_апрель'!$A$2,4,IF(M7='Месяц МНТРГ_апрель'!$B$2,3,IF(M7='Месяц МНТРГ_апрель'!$C$2,2,IF(M7='Месяц МНТРГ_апрель'!$D$2,1,0))))</f>
        <v>3</v>
      </c>
      <c r="O7" s="91">
        <v>120</v>
      </c>
      <c r="P7" s="91">
        <v>120</v>
      </c>
      <c r="Q7" s="81">
        <f t="shared" si="4"/>
        <v>100</v>
      </c>
      <c r="R7" s="90">
        <f t="shared" si="5"/>
        <v>4</v>
      </c>
      <c r="S7" s="91">
        <v>202</v>
      </c>
      <c r="T7" s="91">
        <v>100</v>
      </c>
      <c r="U7" s="15">
        <f t="shared" si="6"/>
        <v>2</v>
      </c>
      <c r="V7" s="91">
        <v>1</v>
      </c>
      <c r="W7" s="91">
        <v>3</v>
      </c>
      <c r="X7" s="19">
        <f t="shared" si="0"/>
        <v>17</v>
      </c>
      <c r="Y7" s="19">
        <f t="shared" si="7"/>
        <v>94</v>
      </c>
    </row>
    <row r="8" spans="1:25" ht="30" customHeight="1" x14ac:dyDescent="0.25">
      <c r="A8" s="44" t="s">
        <v>33</v>
      </c>
      <c r="B8" s="45">
        <v>2</v>
      </c>
      <c r="C8" s="6" t="s">
        <v>346</v>
      </c>
      <c r="D8" s="6" t="s">
        <v>583</v>
      </c>
      <c r="E8" s="73" t="s">
        <v>462</v>
      </c>
      <c r="F8" s="90">
        <f t="shared" si="1"/>
        <v>2</v>
      </c>
      <c r="G8" s="91">
        <v>93</v>
      </c>
      <c r="H8" s="91">
        <v>6</v>
      </c>
      <c r="I8" s="235">
        <v>6</v>
      </c>
      <c r="J8" s="90">
        <f t="shared" si="2"/>
        <v>2</v>
      </c>
      <c r="K8" s="232">
        <v>81.666666666666671</v>
      </c>
      <c r="L8" s="90">
        <f t="shared" si="3"/>
        <v>3</v>
      </c>
      <c r="M8" s="233">
        <v>44652</v>
      </c>
      <c r="N8" s="15">
        <f>IF(M8='Месяц МНТРГ_апрель'!$A$2,4,IF(M8='Месяц МНТРГ_апрель'!$B$2,3,IF(M8='Месяц МНТРГ_апрель'!$C$2,2,IF(M8='Месяц МНТРГ_апрель'!$D$2,1,0))))</f>
        <v>4</v>
      </c>
      <c r="O8" s="91">
        <v>94</v>
      </c>
      <c r="P8" s="91">
        <v>94</v>
      </c>
      <c r="Q8" s="81">
        <f t="shared" si="4"/>
        <v>100</v>
      </c>
      <c r="R8" s="90">
        <f t="shared" si="5"/>
        <v>4</v>
      </c>
      <c r="S8" s="91">
        <v>148</v>
      </c>
      <c r="T8" s="91">
        <v>100</v>
      </c>
      <c r="U8" s="15">
        <f t="shared" si="6"/>
        <v>2</v>
      </c>
      <c r="V8" s="91">
        <v>24</v>
      </c>
      <c r="W8" s="91">
        <v>125</v>
      </c>
      <c r="X8" s="19">
        <f t="shared" si="0"/>
        <v>17</v>
      </c>
      <c r="Y8" s="19">
        <f t="shared" si="7"/>
        <v>94</v>
      </c>
    </row>
    <row r="9" spans="1:25" ht="30" customHeight="1" x14ac:dyDescent="0.25">
      <c r="A9" s="44" t="s">
        <v>33</v>
      </c>
      <c r="B9" s="45">
        <v>4</v>
      </c>
      <c r="C9" s="6" t="s">
        <v>351</v>
      </c>
      <c r="D9" s="6" t="s">
        <v>581</v>
      </c>
      <c r="E9" s="73" t="s">
        <v>462</v>
      </c>
      <c r="F9" s="90">
        <f t="shared" si="1"/>
        <v>2</v>
      </c>
      <c r="G9" s="91">
        <v>14</v>
      </c>
      <c r="H9" s="91">
        <v>1</v>
      </c>
      <c r="I9" s="235">
        <v>1</v>
      </c>
      <c r="J9" s="90">
        <f t="shared" si="2"/>
        <v>2</v>
      </c>
      <c r="K9" s="232">
        <v>91.666666666666657</v>
      </c>
      <c r="L9" s="90">
        <f t="shared" si="3"/>
        <v>4</v>
      </c>
      <c r="M9" s="233" t="s">
        <v>709</v>
      </c>
      <c r="N9" s="15">
        <f>IF(M9='Месяц МНТРГ_апрель'!$A$2,4,IF(M9='Месяц МНТРГ_апрель'!$B$2,3,IF(M9='Месяц МНТРГ_апрель'!$C$2,2,IF(M9='Месяц МНТРГ_апрель'!$D$2,1,0))))</f>
        <v>3</v>
      </c>
      <c r="O9" s="91">
        <v>14</v>
      </c>
      <c r="P9" s="91">
        <v>14</v>
      </c>
      <c r="Q9" s="81">
        <f t="shared" si="4"/>
        <v>100</v>
      </c>
      <c r="R9" s="90">
        <f t="shared" si="5"/>
        <v>4</v>
      </c>
      <c r="S9" s="91">
        <v>13</v>
      </c>
      <c r="T9" s="91">
        <v>100</v>
      </c>
      <c r="U9" s="15">
        <f t="shared" si="6"/>
        <v>2</v>
      </c>
      <c r="V9" s="91">
        <v>11</v>
      </c>
      <c r="W9" s="91">
        <v>27</v>
      </c>
      <c r="X9" s="19">
        <f t="shared" si="0"/>
        <v>17</v>
      </c>
      <c r="Y9" s="19">
        <f t="shared" si="7"/>
        <v>94</v>
      </c>
    </row>
    <row r="10" spans="1:25" ht="30" customHeight="1" x14ac:dyDescent="0.25">
      <c r="A10" s="44" t="s">
        <v>33</v>
      </c>
      <c r="B10" s="45">
        <v>5</v>
      </c>
      <c r="C10" s="6" t="s">
        <v>349</v>
      </c>
      <c r="D10" s="6" t="s">
        <v>582</v>
      </c>
      <c r="E10" s="73" t="s">
        <v>462</v>
      </c>
      <c r="F10" s="90">
        <f t="shared" si="1"/>
        <v>2</v>
      </c>
      <c r="G10" s="91">
        <v>20</v>
      </c>
      <c r="H10" s="91">
        <v>2</v>
      </c>
      <c r="I10" s="235">
        <v>2</v>
      </c>
      <c r="J10" s="90">
        <f t="shared" si="2"/>
        <v>2</v>
      </c>
      <c r="K10" s="232">
        <v>95</v>
      </c>
      <c r="L10" s="90">
        <f t="shared" si="3"/>
        <v>4</v>
      </c>
      <c r="M10" s="233" t="s">
        <v>709</v>
      </c>
      <c r="N10" s="15">
        <f>IF(M10='Месяц МНТРГ_апрель'!$A$2,4,IF(M10='Месяц МНТРГ_апрель'!$B$2,3,IF(M10='Месяц МНТРГ_апрель'!$C$2,2,IF(M10='Месяц МНТРГ_апрель'!$D$2,1,0))))</f>
        <v>3</v>
      </c>
      <c r="O10" s="91">
        <v>20</v>
      </c>
      <c r="P10" s="91">
        <v>20</v>
      </c>
      <c r="Q10" s="81">
        <f t="shared" si="4"/>
        <v>100</v>
      </c>
      <c r="R10" s="90">
        <f t="shared" si="5"/>
        <v>4</v>
      </c>
      <c r="S10" s="91">
        <v>21</v>
      </c>
      <c r="T10" s="91">
        <v>100</v>
      </c>
      <c r="U10" s="15">
        <f t="shared" si="6"/>
        <v>2</v>
      </c>
      <c r="V10" s="91">
        <v>0</v>
      </c>
      <c r="W10" s="91">
        <v>11</v>
      </c>
      <c r="X10" s="19">
        <f t="shared" si="0"/>
        <v>17</v>
      </c>
      <c r="Y10" s="19">
        <f t="shared" si="7"/>
        <v>94</v>
      </c>
    </row>
    <row r="11" spans="1:25" s="88" customFormat="1" ht="30" customHeight="1" x14ac:dyDescent="0.25">
      <c r="A11" s="84"/>
      <c r="B11" s="84"/>
      <c r="C11" s="76" t="s">
        <v>60</v>
      </c>
      <c r="D11" s="160"/>
      <c r="E11" s="84"/>
      <c r="F11" s="82"/>
      <c r="G11" s="89">
        <f>SUM(G3:G10)</f>
        <v>519</v>
      </c>
      <c r="H11" s="89">
        <f>SUM(H3:H10)</f>
        <v>33</v>
      </c>
      <c r="I11" s="89">
        <f>SUM(I3:I10)</f>
        <v>33</v>
      </c>
      <c r="J11" s="82"/>
      <c r="K11" s="86"/>
      <c r="L11" s="82"/>
      <c r="M11" s="87"/>
      <c r="N11" s="82"/>
      <c r="O11" s="84"/>
      <c r="P11" s="84"/>
      <c r="Q11" s="84"/>
      <c r="R11" s="82"/>
      <c r="S11" s="83"/>
      <c r="T11" s="83"/>
    </row>
    <row r="12" spans="1:25" ht="15.75" thickBot="1" x14ac:dyDescent="0.3"/>
    <row r="13" spans="1:25" ht="16.5" thickBot="1" x14ac:dyDescent="0.3">
      <c r="T13" s="64" t="s">
        <v>59</v>
      </c>
      <c r="U13" s="65"/>
      <c r="V13" s="65"/>
      <c r="W13" s="66"/>
      <c r="X13" s="58">
        <f>AVERAGE(X3:X10)</f>
        <v>17.5</v>
      </c>
      <c r="Y13" s="59">
        <f>ROUND(X13/$X$2*100,0)</f>
        <v>97</v>
      </c>
    </row>
    <row r="23" spans="3:4" x14ac:dyDescent="0.25">
      <c r="C23" s="153"/>
      <c r="D23" s="153"/>
    </row>
    <row r="24" spans="3:4" x14ac:dyDescent="0.25">
      <c r="C24" s="153"/>
      <c r="D24" s="153"/>
    </row>
    <row r="25" spans="3:4" x14ac:dyDescent="0.25">
      <c r="C25" s="153"/>
      <c r="D25" s="153"/>
    </row>
    <row r="26" spans="3:4" x14ac:dyDescent="0.25">
      <c r="C26" s="153"/>
      <c r="D26" s="153"/>
    </row>
    <row r="27" spans="3:4" x14ac:dyDescent="0.25">
      <c r="C27" s="123"/>
      <c r="D27" s="123"/>
    </row>
    <row r="28" spans="3:4" x14ac:dyDescent="0.25">
      <c r="C28" s="123"/>
      <c r="D28" s="123"/>
    </row>
    <row r="29" spans="3:4" x14ac:dyDescent="0.25">
      <c r="C29" s="123"/>
      <c r="D29" s="123"/>
    </row>
    <row r="30" spans="3:4" x14ac:dyDescent="0.25">
      <c r="C30" s="123"/>
      <c r="D30" s="123"/>
    </row>
    <row r="31" spans="3:4" x14ac:dyDescent="0.25">
      <c r="C31" s="123"/>
      <c r="D31" s="123"/>
    </row>
    <row r="32" spans="3:4" x14ac:dyDescent="0.25">
      <c r="C32" s="123"/>
      <c r="D32" s="123"/>
    </row>
    <row r="33" spans="3:4" x14ac:dyDescent="0.25">
      <c r="C33" s="123"/>
      <c r="D33" s="123"/>
    </row>
    <row r="34" spans="3:4" x14ac:dyDescent="0.25">
      <c r="C34" s="123"/>
      <c r="D34" s="123"/>
    </row>
    <row r="35" spans="3:4" x14ac:dyDescent="0.25">
      <c r="C35" s="123"/>
      <c r="D35" s="123"/>
    </row>
    <row r="36" spans="3:4" x14ac:dyDescent="0.25">
      <c r="C36" s="123"/>
      <c r="D36" s="123"/>
    </row>
    <row r="37" spans="3:4" x14ac:dyDescent="0.25">
      <c r="C37" s="123"/>
      <c r="D37" s="123"/>
    </row>
    <row r="38" spans="3:4" x14ac:dyDescent="0.25">
      <c r="C38" s="123"/>
      <c r="D38" s="123"/>
    </row>
    <row r="39" spans="3:4" x14ac:dyDescent="0.25">
      <c r="C39" s="123"/>
      <c r="D39" s="123"/>
    </row>
    <row r="40" spans="3:4" x14ac:dyDescent="0.25">
      <c r="C40" s="153"/>
      <c r="D40" s="153"/>
    </row>
    <row r="41" spans="3:4" x14ac:dyDescent="0.25">
      <c r="C41" s="153"/>
      <c r="D41" s="153"/>
    </row>
    <row r="42" spans="3:4" x14ac:dyDescent="0.25">
      <c r="C42" s="153"/>
      <c r="D42" s="153"/>
    </row>
    <row r="43" spans="3:4" x14ac:dyDescent="0.25">
      <c r="C43" s="153"/>
      <c r="D43" s="153"/>
    </row>
    <row r="44" spans="3:4" x14ac:dyDescent="0.25">
      <c r="C44" s="153"/>
      <c r="D44" s="153"/>
    </row>
  </sheetData>
  <sortState ref="A1:Y11">
    <sortCondition descending="1" ref="Y2:Y11"/>
  </sortState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Y11"/>
  <sheetViews>
    <sheetView zoomScale="60" zoomScaleNormal="60" workbookViewId="0">
      <pane xSplit="3" ySplit="2" topLeftCell="N3" activePane="bottomRight" state="frozen"/>
      <selection activeCell="E3" sqref="E3"/>
      <selection pane="topRight" activeCell="E3" sqref="E3"/>
      <selection pane="bottomLeft" activeCell="E3" sqref="E3"/>
      <selection pane="bottomRight" activeCell="W34" sqref="W34"/>
    </sheetView>
  </sheetViews>
  <sheetFormatPr defaultColWidth="8.85546875" defaultRowHeight="15" x14ac:dyDescent="0.25"/>
  <cols>
    <col min="1" max="1" width="30.7109375" style="46" customWidth="1"/>
    <col min="2" max="2" width="5.85546875" style="46" customWidth="1"/>
    <col min="3" max="4" width="37.85546875" style="46" customWidth="1"/>
    <col min="5" max="5" width="16.140625" style="46" customWidth="1"/>
    <col min="6" max="6" width="5.7109375" style="46" customWidth="1"/>
    <col min="7" max="7" width="14.85546875" style="46" customWidth="1"/>
    <col min="8" max="8" width="12.140625" style="46" bestFit="1" customWidth="1"/>
    <col min="9" max="9" width="13.28515625" style="46" customWidth="1"/>
    <col min="10" max="10" width="5.7109375" style="46" bestFit="1" customWidth="1"/>
    <col min="11" max="11" width="15.42578125" style="46" customWidth="1"/>
    <col min="12" max="12" width="5.7109375" style="46" bestFit="1" customWidth="1"/>
    <col min="13" max="13" width="21.28515625" style="46" bestFit="1" customWidth="1"/>
    <col min="14" max="14" width="5.7109375" style="46" bestFit="1" customWidth="1"/>
    <col min="15" max="16" width="15.140625" style="46" bestFit="1" customWidth="1"/>
    <col min="17" max="17" width="8.85546875" style="46"/>
    <col min="18" max="18" width="5.7109375" style="46" bestFit="1" customWidth="1"/>
    <col min="19" max="19" width="11.28515625" style="46" customWidth="1"/>
    <col min="20" max="20" width="14.7109375" style="46" customWidth="1"/>
    <col min="21" max="21" width="5.7109375" style="46" bestFit="1" customWidth="1"/>
    <col min="22" max="23" width="13.5703125" style="46" bestFit="1" customWidth="1"/>
    <col min="24" max="24" width="6.85546875" style="46" bestFit="1" customWidth="1"/>
    <col min="25" max="25" width="7.85546875" style="46" customWidth="1"/>
    <col min="26" max="16384" width="8.85546875" style="46"/>
  </cols>
  <sheetData>
    <row r="1" spans="1:25" s="53" customFormat="1" ht="154.5" x14ac:dyDescent="0.25">
      <c r="A1" s="47" t="s">
        <v>40</v>
      </c>
      <c r="B1" s="48"/>
      <c r="C1" s="49" t="s">
        <v>41</v>
      </c>
      <c r="D1" s="49" t="s">
        <v>478</v>
      </c>
      <c r="E1" s="50" t="s">
        <v>42</v>
      </c>
      <c r="F1" s="51" t="s">
        <v>50</v>
      </c>
      <c r="G1" s="50" t="s">
        <v>48</v>
      </c>
      <c r="H1" s="50" t="s">
        <v>46</v>
      </c>
      <c r="I1" s="50" t="s">
        <v>45</v>
      </c>
      <c r="J1" s="51" t="s">
        <v>49</v>
      </c>
      <c r="K1" s="50" t="s">
        <v>51</v>
      </c>
      <c r="L1" s="51" t="s">
        <v>52</v>
      </c>
      <c r="M1" s="50" t="s">
        <v>47</v>
      </c>
      <c r="N1" s="51" t="s">
        <v>53</v>
      </c>
      <c r="O1" s="50" t="s">
        <v>54</v>
      </c>
      <c r="P1" s="50" t="s">
        <v>55</v>
      </c>
      <c r="Q1" s="52" t="s">
        <v>57</v>
      </c>
      <c r="R1" s="51" t="s">
        <v>56</v>
      </c>
      <c r="S1" s="5" t="s">
        <v>444</v>
      </c>
      <c r="T1" s="5" t="s">
        <v>445</v>
      </c>
      <c r="U1" s="14" t="s">
        <v>446</v>
      </c>
      <c r="V1" s="5" t="s">
        <v>447</v>
      </c>
      <c r="W1" s="5" t="s">
        <v>448</v>
      </c>
      <c r="X1" s="17" t="s">
        <v>502</v>
      </c>
      <c r="Y1" s="17" t="s">
        <v>58</v>
      </c>
    </row>
    <row r="2" spans="1:25" s="53" customFormat="1" x14ac:dyDescent="0.25">
      <c r="A2" s="13" t="s">
        <v>708</v>
      </c>
      <c r="B2" s="60"/>
      <c r="C2" s="55"/>
      <c r="D2" s="55"/>
      <c r="E2" s="56"/>
      <c r="F2" s="57">
        <v>2</v>
      </c>
      <c r="G2" s="56"/>
      <c r="H2" s="56"/>
      <c r="I2" s="56"/>
      <c r="J2" s="57">
        <v>2</v>
      </c>
      <c r="K2" s="56"/>
      <c r="L2" s="57">
        <v>4</v>
      </c>
      <c r="M2" s="56"/>
      <c r="N2" s="57">
        <v>4</v>
      </c>
      <c r="O2" s="56"/>
      <c r="P2" s="56"/>
      <c r="Q2" s="56"/>
      <c r="R2" s="57">
        <v>4</v>
      </c>
      <c r="S2" s="12"/>
      <c r="T2" s="12"/>
      <c r="U2" s="16">
        <v>2</v>
      </c>
      <c r="V2" s="12"/>
      <c r="W2" s="12"/>
      <c r="X2" s="16">
        <f t="shared" ref="X2:X8" si="0">F2+J2+L2+N2+R2+U2</f>
        <v>18</v>
      </c>
      <c r="Y2" s="16">
        <v>100</v>
      </c>
    </row>
    <row r="3" spans="1:25" ht="30" customHeight="1" x14ac:dyDescent="0.25">
      <c r="A3" s="150" t="s">
        <v>34</v>
      </c>
      <c r="B3" s="151">
        <v>6</v>
      </c>
      <c r="C3" s="6" t="s">
        <v>353</v>
      </c>
      <c r="D3" s="6" t="s">
        <v>466</v>
      </c>
      <c r="E3" s="73" t="s">
        <v>462</v>
      </c>
      <c r="F3" s="90">
        <f t="shared" ref="F3:F8" si="1">IF(E3="21/22",2,0)</f>
        <v>2</v>
      </c>
      <c r="G3" s="91">
        <v>164</v>
      </c>
      <c r="H3" s="91">
        <v>7</v>
      </c>
      <c r="I3" s="235">
        <v>7</v>
      </c>
      <c r="J3" s="90">
        <f t="shared" ref="J3:J8" si="2">IF(ABS((H3-I3)/I3)&lt;=0.1,2,IF(AND(ABS((H3-I3)/I3)&gt;0.1,ABS((H3-I3)/I3)&lt;=0.2),1,0))</f>
        <v>2</v>
      </c>
      <c r="K3" s="241">
        <v>95</v>
      </c>
      <c r="L3" s="90">
        <f t="shared" ref="L3:L8" si="3">IF(K3&gt;90,4,IF(AND(K3&gt;80,K3&lt;=90),3,IF(AND(K3&gt;=50,K3&lt;=80),2,IF(AND(K3&gt;=10,K3&lt;50),1,0))))</f>
        <v>4</v>
      </c>
      <c r="M3" s="242">
        <v>44652</v>
      </c>
      <c r="N3" s="15">
        <f>IF(M3='Месяц МНТРГ_апрель'!$A$2,4,IF(M3='Месяц МНТРГ_апрель'!$B$2,3,IF(M3='Месяц МНТРГ_апрель'!$C$2,2,IF(M3='Месяц МНТРГ_апрель'!$D$2,1,0))))</f>
        <v>4</v>
      </c>
      <c r="O3" s="91">
        <v>160</v>
      </c>
      <c r="P3" s="91">
        <v>160</v>
      </c>
      <c r="Q3" s="81">
        <f t="shared" ref="Q3:Q8" si="4">ROUND(P3/O3*100,0)</f>
        <v>100</v>
      </c>
      <c r="R3" s="90">
        <f t="shared" ref="R3:R8" si="5">IF(Q3&gt;90,4,IF(AND(Q3&gt;80,Q3&lt;=90),3,IF(AND(Q3&gt;=50,Q3&lt;=80),2,IF(AND(Q3&gt;=10,Q3&lt;50),1,0))))</f>
        <v>4</v>
      </c>
      <c r="S3" s="91">
        <v>263</v>
      </c>
      <c r="T3" s="91">
        <v>100</v>
      </c>
      <c r="U3" s="15">
        <f t="shared" ref="U3:U8" si="6">IF(T3&gt;=90,2,IF(T3&gt;=80,1,0))</f>
        <v>2</v>
      </c>
      <c r="V3" s="91">
        <v>1</v>
      </c>
      <c r="W3" s="91">
        <v>22</v>
      </c>
      <c r="X3" s="19">
        <f t="shared" si="0"/>
        <v>18</v>
      </c>
      <c r="Y3" s="19">
        <f t="shared" ref="Y3:Y8" si="7">ROUND(X3/$X$2*100,0)</f>
        <v>100</v>
      </c>
    </row>
    <row r="4" spans="1:25" ht="30" customHeight="1" x14ac:dyDescent="0.25">
      <c r="A4" s="150" t="s">
        <v>34</v>
      </c>
      <c r="B4" s="151">
        <v>1</v>
      </c>
      <c r="C4" s="6" t="s">
        <v>450</v>
      </c>
      <c r="D4" s="6" t="s">
        <v>584</v>
      </c>
      <c r="E4" s="73" t="s">
        <v>462</v>
      </c>
      <c r="F4" s="90">
        <f t="shared" si="1"/>
        <v>2</v>
      </c>
      <c r="G4" s="91">
        <v>51</v>
      </c>
      <c r="H4" s="91">
        <v>6</v>
      </c>
      <c r="I4" s="235">
        <v>6</v>
      </c>
      <c r="J4" s="90">
        <f t="shared" si="2"/>
        <v>2</v>
      </c>
      <c r="K4" s="241">
        <v>88.333333333333329</v>
      </c>
      <c r="L4" s="90">
        <f t="shared" si="3"/>
        <v>3</v>
      </c>
      <c r="M4" s="242">
        <v>44652</v>
      </c>
      <c r="N4" s="15">
        <f>IF(M4='Месяц МНТРГ_апрель'!$A$2,4,IF(M4='Месяц МНТРГ_апрель'!$B$2,3,IF(M4='Месяц МНТРГ_апрель'!$C$2,2,IF(M4='Месяц МНТРГ_апрель'!$D$2,1,0))))</f>
        <v>4</v>
      </c>
      <c r="O4" s="91">
        <v>50</v>
      </c>
      <c r="P4" s="91">
        <v>50</v>
      </c>
      <c r="Q4" s="81">
        <f t="shared" si="4"/>
        <v>100</v>
      </c>
      <c r="R4" s="90">
        <f t="shared" si="5"/>
        <v>4</v>
      </c>
      <c r="S4" s="91">
        <v>59</v>
      </c>
      <c r="T4" s="91">
        <v>100</v>
      </c>
      <c r="U4" s="15">
        <f t="shared" si="6"/>
        <v>2</v>
      </c>
      <c r="V4" s="91">
        <v>2</v>
      </c>
      <c r="W4" s="91">
        <v>54</v>
      </c>
      <c r="X4" s="19">
        <f t="shared" si="0"/>
        <v>17</v>
      </c>
      <c r="Y4" s="19">
        <f t="shared" si="7"/>
        <v>94</v>
      </c>
    </row>
    <row r="5" spans="1:25" ht="30" customHeight="1" x14ac:dyDescent="0.25">
      <c r="A5" s="150" t="s">
        <v>34</v>
      </c>
      <c r="B5" s="151">
        <v>4</v>
      </c>
      <c r="C5" s="6" t="s">
        <v>352</v>
      </c>
      <c r="D5" s="6" t="s">
        <v>465</v>
      </c>
      <c r="E5" s="73" t="s">
        <v>462</v>
      </c>
      <c r="F5" s="90">
        <f t="shared" si="1"/>
        <v>2</v>
      </c>
      <c r="G5" s="91">
        <v>67</v>
      </c>
      <c r="H5" s="91">
        <v>3</v>
      </c>
      <c r="I5" s="235">
        <v>3</v>
      </c>
      <c r="J5" s="90">
        <f t="shared" si="2"/>
        <v>2</v>
      </c>
      <c r="K5" s="241">
        <v>86.666666666666671</v>
      </c>
      <c r="L5" s="90">
        <f t="shared" si="3"/>
        <v>3</v>
      </c>
      <c r="M5" s="242">
        <v>44652</v>
      </c>
      <c r="N5" s="15">
        <f>IF(M5='Месяц МНТРГ_апрель'!$A$2,4,IF(M5='Месяц МНТРГ_апрель'!$B$2,3,IF(M5='Месяц МНТРГ_апрель'!$C$2,2,IF(M5='Месяц МНТРГ_апрель'!$D$2,1,0))))</f>
        <v>4</v>
      </c>
      <c r="O5" s="91">
        <v>65</v>
      </c>
      <c r="P5" s="91">
        <v>65</v>
      </c>
      <c r="Q5" s="81">
        <f t="shared" si="4"/>
        <v>100</v>
      </c>
      <c r="R5" s="90">
        <f t="shared" si="5"/>
        <v>4</v>
      </c>
      <c r="S5" s="91">
        <v>103</v>
      </c>
      <c r="T5" s="91">
        <v>100</v>
      </c>
      <c r="U5" s="15">
        <f t="shared" si="6"/>
        <v>2</v>
      </c>
      <c r="V5" s="91">
        <v>0</v>
      </c>
      <c r="W5" s="91">
        <v>17</v>
      </c>
      <c r="X5" s="19">
        <f t="shared" si="0"/>
        <v>17</v>
      </c>
      <c r="Y5" s="19">
        <f t="shared" si="7"/>
        <v>94</v>
      </c>
    </row>
    <row r="6" spans="1:25" ht="30" customHeight="1" x14ac:dyDescent="0.25">
      <c r="A6" s="150" t="s">
        <v>34</v>
      </c>
      <c r="B6" s="151">
        <v>2</v>
      </c>
      <c r="C6" s="6" t="s">
        <v>355</v>
      </c>
      <c r="D6" s="6" t="s">
        <v>585</v>
      </c>
      <c r="E6" s="73" t="s">
        <v>462</v>
      </c>
      <c r="F6" s="90">
        <f t="shared" si="1"/>
        <v>2</v>
      </c>
      <c r="G6" s="91">
        <v>39</v>
      </c>
      <c r="H6" s="91">
        <v>2</v>
      </c>
      <c r="I6" s="235">
        <v>2</v>
      </c>
      <c r="J6" s="90">
        <f t="shared" si="2"/>
        <v>2</v>
      </c>
      <c r="K6" s="241">
        <v>90</v>
      </c>
      <c r="L6" s="90">
        <f t="shared" si="3"/>
        <v>3</v>
      </c>
      <c r="M6" s="242" t="s">
        <v>709</v>
      </c>
      <c r="N6" s="15">
        <f>IF(M6='Месяц МНТРГ_апрель'!$A$2,4,IF(M6='Месяц МНТРГ_апрель'!$B$2,3,IF(M6='Месяц МНТРГ_апрель'!$C$2,2,IF(M6='Месяц МНТРГ_апрель'!$D$2,1,0))))</f>
        <v>3</v>
      </c>
      <c r="O6" s="91">
        <v>39</v>
      </c>
      <c r="P6" s="91">
        <v>32</v>
      </c>
      <c r="Q6" s="81">
        <f t="shared" si="4"/>
        <v>82</v>
      </c>
      <c r="R6" s="90">
        <f t="shared" si="5"/>
        <v>3</v>
      </c>
      <c r="S6" s="91">
        <v>49</v>
      </c>
      <c r="T6" s="91">
        <v>100</v>
      </c>
      <c r="U6" s="15">
        <f t="shared" si="6"/>
        <v>2</v>
      </c>
      <c r="V6" s="91">
        <v>0</v>
      </c>
      <c r="W6" s="91">
        <v>6</v>
      </c>
      <c r="X6" s="19">
        <f t="shared" si="0"/>
        <v>15</v>
      </c>
      <c r="Y6" s="19">
        <f t="shared" si="7"/>
        <v>83</v>
      </c>
    </row>
    <row r="7" spans="1:25" ht="30" customHeight="1" x14ac:dyDescent="0.25">
      <c r="A7" s="150" t="s">
        <v>34</v>
      </c>
      <c r="B7" s="151">
        <v>3</v>
      </c>
      <c r="C7" s="6" t="s">
        <v>354</v>
      </c>
      <c r="D7" s="6" t="s">
        <v>587</v>
      </c>
      <c r="E7" s="73" t="s">
        <v>462</v>
      </c>
      <c r="F7" s="90">
        <f t="shared" si="1"/>
        <v>2</v>
      </c>
      <c r="G7" s="91">
        <v>39</v>
      </c>
      <c r="H7" s="91">
        <v>3</v>
      </c>
      <c r="I7" s="235">
        <v>3</v>
      </c>
      <c r="J7" s="90">
        <f t="shared" si="2"/>
        <v>2</v>
      </c>
      <c r="K7" s="241">
        <v>88.333333333333329</v>
      </c>
      <c r="L7" s="90">
        <f t="shared" si="3"/>
        <v>3</v>
      </c>
      <c r="M7" s="233">
        <v>44621</v>
      </c>
      <c r="N7" s="15">
        <f>IF(M7='Месяц МНТРГ_апрель'!$A$2,4,IF(M7='Месяц МНТРГ_апрель'!$B$2,3,IF(M7='Месяц МНТРГ_апрель'!$C$2,2,IF(M7='Месяц МНТРГ_апрель'!$D$2,1,0))))</f>
        <v>2</v>
      </c>
      <c r="O7" s="91">
        <v>40</v>
      </c>
      <c r="P7" s="91">
        <v>38</v>
      </c>
      <c r="Q7" s="81">
        <f t="shared" si="4"/>
        <v>95</v>
      </c>
      <c r="R7" s="90">
        <f t="shared" si="5"/>
        <v>4</v>
      </c>
      <c r="S7" s="91">
        <v>42</v>
      </c>
      <c r="T7" s="91">
        <v>97</v>
      </c>
      <c r="U7" s="15">
        <f t="shared" si="6"/>
        <v>2</v>
      </c>
      <c r="V7" s="91">
        <v>1</v>
      </c>
      <c r="W7" s="91">
        <v>4</v>
      </c>
      <c r="X7" s="19">
        <f t="shared" si="0"/>
        <v>15</v>
      </c>
      <c r="Y7" s="19">
        <f t="shared" si="7"/>
        <v>83</v>
      </c>
    </row>
    <row r="8" spans="1:25" ht="30" customHeight="1" x14ac:dyDescent="0.25">
      <c r="A8" s="150" t="s">
        <v>34</v>
      </c>
      <c r="B8" s="151">
        <v>5</v>
      </c>
      <c r="C8" s="6" t="s">
        <v>356</v>
      </c>
      <c r="D8" s="6" t="s">
        <v>586</v>
      </c>
      <c r="E8" s="163" t="s">
        <v>462</v>
      </c>
      <c r="F8" s="90">
        <f t="shared" si="1"/>
        <v>2</v>
      </c>
      <c r="G8" s="91">
        <v>68</v>
      </c>
      <c r="H8" s="91">
        <v>5</v>
      </c>
      <c r="I8" s="235">
        <v>3</v>
      </c>
      <c r="J8" s="90">
        <f t="shared" si="2"/>
        <v>0</v>
      </c>
      <c r="K8" s="241">
        <v>85</v>
      </c>
      <c r="L8" s="90">
        <f t="shared" si="3"/>
        <v>3</v>
      </c>
      <c r="M8" s="242" t="s">
        <v>709</v>
      </c>
      <c r="N8" s="15">
        <f>IF(M8='Месяц МНТРГ_апрель'!$A$2,4,IF(M8='Месяц МНТРГ_апрель'!$B$2,3,IF(M8='Месяц МНТРГ_апрель'!$C$2,2,IF(M8='Месяц МНТРГ_апрель'!$D$2,1,0))))</f>
        <v>3</v>
      </c>
      <c r="O8" s="91">
        <v>68</v>
      </c>
      <c r="P8" s="91">
        <v>67</v>
      </c>
      <c r="Q8" s="81">
        <f t="shared" si="4"/>
        <v>99</v>
      </c>
      <c r="R8" s="90">
        <f t="shared" si="5"/>
        <v>4</v>
      </c>
      <c r="S8" s="91">
        <v>93</v>
      </c>
      <c r="T8" s="91">
        <v>100</v>
      </c>
      <c r="U8" s="15">
        <f t="shared" si="6"/>
        <v>2</v>
      </c>
      <c r="V8" s="91">
        <v>1</v>
      </c>
      <c r="W8" s="91">
        <v>1</v>
      </c>
      <c r="X8" s="19">
        <f t="shared" si="0"/>
        <v>14</v>
      </c>
      <c r="Y8" s="19">
        <f t="shared" si="7"/>
        <v>78</v>
      </c>
    </row>
    <row r="9" spans="1:25" s="88" customFormat="1" ht="22.5" customHeight="1" x14ac:dyDescent="0.25">
      <c r="A9" s="84"/>
      <c r="B9" s="84"/>
      <c r="C9" s="76" t="s">
        <v>60</v>
      </c>
      <c r="D9" s="160"/>
      <c r="E9" s="84"/>
      <c r="F9" s="82"/>
      <c r="G9" s="89">
        <f>SUM(G3:G8)</f>
        <v>428</v>
      </c>
      <c r="H9" s="89">
        <f>SUM(H3:H8)</f>
        <v>26</v>
      </c>
      <c r="I9" s="89">
        <f>SUM(I3:I8)</f>
        <v>24</v>
      </c>
      <c r="J9" s="82"/>
      <c r="K9" s="86"/>
      <c r="L9" s="82"/>
      <c r="M9" s="87"/>
      <c r="N9" s="82"/>
      <c r="O9" s="84"/>
      <c r="P9" s="84"/>
      <c r="Q9" s="84"/>
      <c r="R9" s="82"/>
      <c r="X9" s="83"/>
      <c r="Y9" s="83"/>
    </row>
    <row r="10" spans="1:25" ht="15.75" thickBot="1" x14ac:dyDescent="0.3"/>
    <row r="11" spans="1:25" ht="16.5" thickBot="1" x14ac:dyDescent="0.3">
      <c r="T11" s="64" t="s">
        <v>59</v>
      </c>
      <c r="U11" s="65"/>
      <c r="V11" s="65"/>
      <c r="W11" s="66"/>
      <c r="X11" s="58">
        <f>AVERAGE(X3:X8)</f>
        <v>16</v>
      </c>
      <c r="Y11" s="59">
        <f>ROUND(X11/$X$2*100,0)</f>
        <v>89</v>
      </c>
    </row>
  </sheetData>
  <sortState ref="A1:Y9">
    <sortCondition descending="1" ref="Y2:Y9"/>
  </sortState>
  <pageMargins left="0.7" right="0.7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Y18"/>
  <sheetViews>
    <sheetView zoomScale="60" zoomScaleNormal="60" workbookViewId="0">
      <pane xSplit="3" ySplit="2" topLeftCell="N3" activePane="bottomRight" state="frozen"/>
      <selection activeCell="E3" sqref="E3"/>
      <selection pane="topRight" activeCell="E3" sqref="E3"/>
      <selection pane="bottomLeft" activeCell="E3" sqref="E3"/>
      <selection pane="bottomRight" activeCell="V51" sqref="V51"/>
    </sheetView>
  </sheetViews>
  <sheetFormatPr defaultColWidth="8.85546875" defaultRowHeight="15" x14ac:dyDescent="0.25"/>
  <cols>
    <col min="1" max="1" width="27.140625" style="46" customWidth="1"/>
    <col min="2" max="2" width="4.28515625" style="46" customWidth="1"/>
    <col min="3" max="4" width="37" style="46" customWidth="1"/>
    <col min="5" max="5" width="15.7109375" style="46" customWidth="1"/>
    <col min="6" max="6" width="5.7109375" style="46" bestFit="1" customWidth="1"/>
    <col min="7" max="7" width="14.85546875" style="46" customWidth="1"/>
    <col min="8" max="8" width="12.140625" style="46" bestFit="1" customWidth="1"/>
    <col min="9" max="9" width="13.28515625" style="46" customWidth="1"/>
    <col min="10" max="10" width="5.7109375" style="46" bestFit="1" customWidth="1"/>
    <col min="11" max="11" width="12.85546875" style="46" customWidth="1"/>
    <col min="12" max="12" width="5.7109375" style="46" bestFit="1" customWidth="1"/>
    <col min="13" max="13" width="21.7109375" style="46" bestFit="1" customWidth="1"/>
    <col min="14" max="14" width="5.7109375" style="46" bestFit="1" customWidth="1"/>
    <col min="15" max="16" width="15.28515625" style="46" bestFit="1" customWidth="1"/>
    <col min="17" max="17" width="9.42578125" style="46" bestFit="1" customWidth="1"/>
    <col min="18" max="18" width="5.7109375" style="46" bestFit="1" customWidth="1"/>
    <col min="19" max="19" width="12" style="46" customWidth="1"/>
    <col min="20" max="20" width="16.42578125" style="46" customWidth="1"/>
    <col min="21" max="21" width="6" style="46" bestFit="1" customWidth="1"/>
    <col min="22" max="23" width="13.42578125" style="46" bestFit="1" customWidth="1"/>
    <col min="24" max="24" width="6.85546875" style="46" bestFit="1" customWidth="1"/>
    <col min="25" max="25" width="7.42578125" style="46" customWidth="1"/>
    <col min="26" max="16384" width="8.85546875" style="46"/>
  </cols>
  <sheetData>
    <row r="1" spans="1:25" s="53" customFormat="1" ht="120" x14ac:dyDescent="0.25">
      <c r="A1" s="47" t="s">
        <v>40</v>
      </c>
      <c r="B1" s="48"/>
      <c r="C1" s="49" t="s">
        <v>41</v>
      </c>
      <c r="D1" s="49" t="s">
        <v>478</v>
      </c>
      <c r="E1" s="50" t="s">
        <v>42</v>
      </c>
      <c r="F1" s="51" t="s">
        <v>50</v>
      </c>
      <c r="G1" s="50" t="s">
        <v>48</v>
      </c>
      <c r="H1" s="50" t="s">
        <v>46</v>
      </c>
      <c r="I1" s="50" t="s">
        <v>45</v>
      </c>
      <c r="J1" s="51" t="s">
        <v>49</v>
      </c>
      <c r="K1" s="50" t="s">
        <v>51</v>
      </c>
      <c r="L1" s="51" t="s">
        <v>52</v>
      </c>
      <c r="M1" s="50" t="s">
        <v>47</v>
      </c>
      <c r="N1" s="51" t="s">
        <v>53</v>
      </c>
      <c r="O1" s="50" t="s">
        <v>54</v>
      </c>
      <c r="P1" s="50" t="s">
        <v>55</v>
      </c>
      <c r="Q1" s="52" t="s">
        <v>57</v>
      </c>
      <c r="R1" s="51" t="s">
        <v>56</v>
      </c>
      <c r="S1" s="5" t="s">
        <v>444</v>
      </c>
      <c r="T1" s="5" t="s">
        <v>445</v>
      </c>
      <c r="U1" s="14" t="s">
        <v>446</v>
      </c>
      <c r="V1" s="5" t="s">
        <v>447</v>
      </c>
      <c r="W1" s="5" t="s">
        <v>448</v>
      </c>
      <c r="X1" s="17" t="s">
        <v>502</v>
      </c>
      <c r="Y1" s="17" t="s">
        <v>58</v>
      </c>
    </row>
    <row r="2" spans="1:25" s="53" customFormat="1" x14ac:dyDescent="0.25">
      <c r="A2" s="13" t="s">
        <v>708</v>
      </c>
      <c r="B2" s="54"/>
      <c r="C2" s="55"/>
      <c r="D2" s="55"/>
      <c r="E2" s="56"/>
      <c r="F2" s="57">
        <v>2</v>
      </c>
      <c r="G2" s="56"/>
      <c r="H2" s="56"/>
      <c r="I2" s="56"/>
      <c r="J2" s="57">
        <v>2</v>
      </c>
      <c r="K2" s="56"/>
      <c r="L2" s="57">
        <v>4</v>
      </c>
      <c r="M2" s="56"/>
      <c r="N2" s="57">
        <v>4</v>
      </c>
      <c r="O2" s="56"/>
      <c r="P2" s="56"/>
      <c r="Q2" s="56"/>
      <c r="R2" s="57">
        <v>4</v>
      </c>
      <c r="S2" s="12"/>
      <c r="T2" s="12"/>
      <c r="U2" s="16">
        <v>2</v>
      </c>
      <c r="V2" s="12"/>
      <c r="W2" s="12"/>
      <c r="X2" s="16">
        <f t="shared" ref="X2:X15" si="0">F2+J2+L2+N2+R2+U2</f>
        <v>18</v>
      </c>
      <c r="Y2" s="16">
        <v>100</v>
      </c>
    </row>
    <row r="3" spans="1:25" ht="30" customHeight="1" x14ac:dyDescent="0.25">
      <c r="A3" s="44" t="s">
        <v>35</v>
      </c>
      <c r="B3" s="45">
        <v>3</v>
      </c>
      <c r="C3" s="6" t="s">
        <v>673</v>
      </c>
      <c r="D3" s="6" t="s">
        <v>672</v>
      </c>
      <c r="E3" s="248" t="s">
        <v>462</v>
      </c>
      <c r="F3" s="90">
        <f t="shared" ref="F3:F15" si="1">IF(E3="21/22",2,0)</f>
        <v>2</v>
      </c>
      <c r="G3" s="226">
        <v>20</v>
      </c>
      <c r="H3" s="226">
        <v>2</v>
      </c>
      <c r="I3" s="229">
        <v>2</v>
      </c>
      <c r="J3" s="90">
        <f t="shared" ref="J3:J15" si="2">IF(ABS((H3-I3)/I3)&lt;=0.1,2,IF(AND(ABS((H3-I3)/I3)&gt;0.1,ABS((H3-I3)/I3)&lt;=0.2),1,0))</f>
        <v>2</v>
      </c>
      <c r="K3" s="227">
        <v>91.666666666666657</v>
      </c>
      <c r="L3" s="90">
        <f t="shared" ref="L3:L15" si="3">IF(K3&gt;90,4,IF(AND(K3&gt;80,K3&lt;=90),3,IF(AND(K3&gt;=50,K3&lt;=80),2,IF(AND(K3&gt;=10,K3&lt;50),1,0))))</f>
        <v>4</v>
      </c>
      <c r="M3" s="223">
        <v>44652</v>
      </c>
      <c r="N3" s="15">
        <f>IF(M3='Месяц МНТРГ_апрель'!$A$2,4,IF(M3='Месяц МНТРГ_апрель'!$B$2,3,IF(M3='Месяц МНТРГ_апрель'!$C$2,2,IF(M3='Месяц МНТРГ_апрель'!$D$2,1,0))))</f>
        <v>4</v>
      </c>
      <c r="O3" s="230">
        <v>20</v>
      </c>
      <c r="P3" s="230">
        <v>20</v>
      </c>
      <c r="Q3" s="81">
        <f t="shared" ref="Q3:Q15" si="4">ROUND(P3/O3*100,0)</f>
        <v>100</v>
      </c>
      <c r="R3" s="90">
        <f t="shared" ref="R3:R15" si="5">IF(Q3&gt;90,4,IF(AND(Q3&gt;80,Q3&lt;=90),3,IF(AND(Q3&gt;=50,Q3&lt;=80),2,IF(AND(Q3&gt;=10,Q3&lt;50),1,0))))</f>
        <v>4</v>
      </c>
      <c r="S3" s="226">
        <v>18</v>
      </c>
      <c r="T3" s="226">
        <v>100</v>
      </c>
      <c r="U3" s="15">
        <f t="shared" ref="U3:U15" si="6">IF(T3&gt;=90,2,IF(T3&gt;=80,1,0))</f>
        <v>2</v>
      </c>
      <c r="V3" s="226">
        <v>1</v>
      </c>
      <c r="W3" s="226">
        <v>39</v>
      </c>
      <c r="X3" s="19">
        <f t="shared" si="0"/>
        <v>18</v>
      </c>
      <c r="Y3" s="19">
        <f t="shared" ref="Y3:Y15" si="7">ROUND(X3/$X$2*100,0)</f>
        <v>100</v>
      </c>
    </row>
    <row r="4" spans="1:25" ht="30" customHeight="1" x14ac:dyDescent="0.25">
      <c r="A4" s="44" t="s">
        <v>35</v>
      </c>
      <c r="B4" s="45">
        <v>9</v>
      </c>
      <c r="C4" s="6" t="s">
        <v>360</v>
      </c>
      <c r="D4" s="6" t="s">
        <v>468</v>
      </c>
      <c r="E4" s="91" t="s">
        <v>462</v>
      </c>
      <c r="F4" s="90">
        <f t="shared" si="1"/>
        <v>2</v>
      </c>
      <c r="G4" s="226">
        <v>111</v>
      </c>
      <c r="H4" s="226">
        <v>6</v>
      </c>
      <c r="I4" s="229">
        <v>6</v>
      </c>
      <c r="J4" s="90">
        <f t="shared" si="2"/>
        <v>2</v>
      </c>
      <c r="K4" s="227">
        <v>93.333333333333329</v>
      </c>
      <c r="L4" s="90">
        <f t="shared" si="3"/>
        <v>4</v>
      </c>
      <c r="M4" s="228">
        <v>44652</v>
      </c>
      <c r="N4" s="15">
        <f>IF(M4='Месяц МНТРГ_апрель'!$A$2,4,IF(M4='Месяц МНТРГ_апрель'!$B$2,3,IF(M4='Месяц МНТРГ_апрель'!$C$2,2,IF(M4='Месяц МНТРГ_апрель'!$D$2,1,0))))</f>
        <v>4</v>
      </c>
      <c r="O4" s="230">
        <v>111</v>
      </c>
      <c r="P4" s="230">
        <v>111</v>
      </c>
      <c r="Q4" s="81">
        <f t="shared" si="4"/>
        <v>100</v>
      </c>
      <c r="R4" s="90">
        <f t="shared" si="5"/>
        <v>4</v>
      </c>
      <c r="S4" s="226">
        <v>163</v>
      </c>
      <c r="T4" s="226">
        <v>100</v>
      </c>
      <c r="U4" s="15">
        <f t="shared" si="6"/>
        <v>2</v>
      </c>
      <c r="V4" s="226">
        <v>2</v>
      </c>
      <c r="W4" s="226">
        <v>1</v>
      </c>
      <c r="X4" s="19">
        <f t="shared" si="0"/>
        <v>18</v>
      </c>
      <c r="Y4" s="19">
        <f t="shared" si="7"/>
        <v>100</v>
      </c>
    </row>
    <row r="5" spans="1:25" ht="30" customHeight="1" x14ac:dyDescent="0.25">
      <c r="A5" s="44" t="s">
        <v>35</v>
      </c>
      <c r="B5" s="45">
        <v>1</v>
      </c>
      <c r="C5" s="6" t="s">
        <v>357</v>
      </c>
      <c r="D5" s="6" t="s">
        <v>469</v>
      </c>
      <c r="E5" s="249" t="s">
        <v>462</v>
      </c>
      <c r="F5" s="90">
        <f t="shared" si="1"/>
        <v>2</v>
      </c>
      <c r="G5" s="226">
        <v>168</v>
      </c>
      <c r="H5" s="226">
        <v>12</v>
      </c>
      <c r="I5" s="229">
        <v>12</v>
      </c>
      <c r="J5" s="90">
        <f t="shared" si="2"/>
        <v>2</v>
      </c>
      <c r="K5" s="227">
        <v>86.666666666666671</v>
      </c>
      <c r="L5" s="90">
        <f t="shared" si="3"/>
        <v>3</v>
      </c>
      <c r="M5" s="228">
        <v>44652</v>
      </c>
      <c r="N5" s="15">
        <f>IF(M5='Месяц МНТРГ_апрель'!$A$2,4,IF(M5='Месяц МНТРГ_апрель'!$B$2,3,IF(M5='Месяц МНТРГ_апрель'!$C$2,2,IF(M5='Месяц МНТРГ_апрель'!$D$2,1,0))))</f>
        <v>4</v>
      </c>
      <c r="O5" s="230">
        <v>149</v>
      </c>
      <c r="P5" s="230">
        <v>149</v>
      </c>
      <c r="Q5" s="81">
        <f t="shared" si="4"/>
        <v>100</v>
      </c>
      <c r="R5" s="90">
        <f t="shared" si="5"/>
        <v>4</v>
      </c>
      <c r="S5" s="226">
        <v>257</v>
      </c>
      <c r="T5" s="226">
        <v>100</v>
      </c>
      <c r="U5" s="15">
        <f t="shared" si="6"/>
        <v>2</v>
      </c>
      <c r="V5" s="226">
        <v>14</v>
      </c>
      <c r="W5" s="226">
        <v>18</v>
      </c>
      <c r="X5" s="19">
        <f t="shared" si="0"/>
        <v>17</v>
      </c>
      <c r="Y5" s="19">
        <f t="shared" si="7"/>
        <v>94</v>
      </c>
    </row>
    <row r="6" spans="1:25" ht="30" customHeight="1" x14ac:dyDescent="0.25">
      <c r="A6" s="44" t="s">
        <v>35</v>
      </c>
      <c r="B6" s="45">
        <v>2</v>
      </c>
      <c r="C6" s="6" t="s">
        <v>674</v>
      </c>
      <c r="D6" s="6" t="s">
        <v>675</v>
      </c>
      <c r="E6" s="91" t="s">
        <v>462</v>
      </c>
      <c r="F6" s="90">
        <f t="shared" si="1"/>
        <v>2</v>
      </c>
      <c r="G6" s="226">
        <v>57</v>
      </c>
      <c r="H6" s="226">
        <v>3</v>
      </c>
      <c r="I6" s="229">
        <v>3</v>
      </c>
      <c r="J6" s="90">
        <f t="shared" si="2"/>
        <v>2</v>
      </c>
      <c r="K6" s="227">
        <v>88.333333333333329</v>
      </c>
      <c r="L6" s="90">
        <f t="shared" si="3"/>
        <v>3</v>
      </c>
      <c r="M6" s="228">
        <v>44652</v>
      </c>
      <c r="N6" s="15">
        <f>IF(M6='Месяц МНТРГ_апрель'!$A$2,4,IF(M6='Месяц МНТРГ_апрель'!$B$2,3,IF(M6='Месяц МНТРГ_апрель'!$C$2,2,IF(M6='Месяц МНТРГ_апрель'!$D$2,1,0))))</f>
        <v>4</v>
      </c>
      <c r="O6" s="230">
        <v>56</v>
      </c>
      <c r="P6" s="230">
        <v>56</v>
      </c>
      <c r="Q6" s="81">
        <f t="shared" si="4"/>
        <v>100</v>
      </c>
      <c r="R6" s="90">
        <f t="shared" si="5"/>
        <v>4</v>
      </c>
      <c r="S6" s="226">
        <v>52</v>
      </c>
      <c r="T6" s="226">
        <v>100</v>
      </c>
      <c r="U6" s="15">
        <f t="shared" si="6"/>
        <v>2</v>
      </c>
      <c r="V6" s="226">
        <v>24</v>
      </c>
      <c r="W6" s="226">
        <v>62</v>
      </c>
      <c r="X6" s="19">
        <f t="shared" si="0"/>
        <v>17</v>
      </c>
      <c r="Y6" s="19">
        <f t="shared" si="7"/>
        <v>94</v>
      </c>
    </row>
    <row r="7" spans="1:25" ht="30" customHeight="1" x14ac:dyDescent="0.25">
      <c r="A7" s="44" t="s">
        <v>35</v>
      </c>
      <c r="B7" s="45">
        <v>5</v>
      </c>
      <c r="C7" s="6" t="s">
        <v>358</v>
      </c>
      <c r="D7" s="6" t="s">
        <v>588</v>
      </c>
      <c r="E7" s="91" t="s">
        <v>462</v>
      </c>
      <c r="F7" s="90">
        <f t="shared" si="1"/>
        <v>2</v>
      </c>
      <c r="G7" s="226">
        <v>116</v>
      </c>
      <c r="H7" s="226">
        <v>6</v>
      </c>
      <c r="I7" s="229">
        <v>6</v>
      </c>
      <c r="J7" s="90">
        <f t="shared" si="2"/>
        <v>2</v>
      </c>
      <c r="K7" s="227">
        <v>90</v>
      </c>
      <c r="L7" s="90">
        <f t="shared" si="3"/>
        <v>3</v>
      </c>
      <c r="M7" s="228">
        <v>44652</v>
      </c>
      <c r="N7" s="15">
        <f>IF(M7='Месяц МНТРГ_апрель'!$A$2,4,IF(M7='Месяц МНТРГ_апрель'!$B$2,3,IF(M7='Месяц МНТРГ_апрель'!$C$2,2,IF(M7='Месяц МНТРГ_апрель'!$D$2,1,0))))</f>
        <v>4</v>
      </c>
      <c r="O7" s="230">
        <v>117</v>
      </c>
      <c r="P7" s="230">
        <v>117</v>
      </c>
      <c r="Q7" s="81">
        <f t="shared" si="4"/>
        <v>100</v>
      </c>
      <c r="R7" s="90">
        <f t="shared" si="5"/>
        <v>4</v>
      </c>
      <c r="S7" s="226">
        <v>135</v>
      </c>
      <c r="T7" s="226">
        <v>100</v>
      </c>
      <c r="U7" s="15">
        <f t="shared" si="6"/>
        <v>2</v>
      </c>
      <c r="V7" s="226">
        <v>10</v>
      </c>
      <c r="W7" s="226">
        <v>61</v>
      </c>
      <c r="X7" s="19">
        <f t="shared" si="0"/>
        <v>17</v>
      </c>
      <c r="Y7" s="19">
        <f t="shared" si="7"/>
        <v>94</v>
      </c>
    </row>
    <row r="8" spans="1:25" ht="30" customHeight="1" x14ac:dyDescent="0.25">
      <c r="A8" s="44" t="s">
        <v>35</v>
      </c>
      <c r="B8" s="45">
        <v>8</v>
      </c>
      <c r="C8" s="6" t="s">
        <v>359</v>
      </c>
      <c r="D8" s="6" t="s">
        <v>467</v>
      </c>
      <c r="E8" s="91" t="s">
        <v>462</v>
      </c>
      <c r="F8" s="90">
        <f t="shared" si="1"/>
        <v>2</v>
      </c>
      <c r="G8" s="226">
        <v>130</v>
      </c>
      <c r="H8" s="226">
        <v>7</v>
      </c>
      <c r="I8" s="229">
        <v>7</v>
      </c>
      <c r="J8" s="90">
        <f t="shared" si="2"/>
        <v>2</v>
      </c>
      <c r="K8" s="227">
        <v>86.666666666666671</v>
      </c>
      <c r="L8" s="90">
        <f t="shared" si="3"/>
        <v>3</v>
      </c>
      <c r="M8" s="228">
        <v>44652</v>
      </c>
      <c r="N8" s="15">
        <f>IF(M8='Месяц МНТРГ_апрель'!$A$2,4,IF(M8='Месяц МНТРГ_апрель'!$B$2,3,IF(M8='Месяц МНТРГ_апрель'!$C$2,2,IF(M8='Месяц МНТРГ_апрель'!$D$2,1,0))))</f>
        <v>4</v>
      </c>
      <c r="O8" s="230">
        <v>129</v>
      </c>
      <c r="P8" s="230">
        <v>129</v>
      </c>
      <c r="Q8" s="81">
        <f t="shared" si="4"/>
        <v>100</v>
      </c>
      <c r="R8" s="90">
        <f t="shared" si="5"/>
        <v>4</v>
      </c>
      <c r="S8" s="226">
        <v>212</v>
      </c>
      <c r="T8" s="226">
        <v>100</v>
      </c>
      <c r="U8" s="15">
        <f t="shared" si="6"/>
        <v>2</v>
      </c>
      <c r="V8" s="226">
        <v>3</v>
      </c>
      <c r="W8" s="226">
        <v>19</v>
      </c>
      <c r="X8" s="19">
        <f t="shared" si="0"/>
        <v>17</v>
      </c>
      <c r="Y8" s="19">
        <f t="shared" si="7"/>
        <v>94</v>
      </c>
    </row>
    <row r="9" spans="1:25" ht="30" customHeight="1" x14ac:dyDescent="0.25">
      <c r="A9" s="44" t="s">
        <v>35</v>
      </c>
      <c r="B9" s="45">
        <v>10</v>
      </c>
      <c r="C9" s="193" t="s">
        <v>21</v>
      </c>
      <c r="D9" s="6" t="s">
        <v>499</v>
      </c>
      <c r="E9" s="91" t="s">
        <v>462</v>
      </c>
      <c r="F9" s="90">
        <f t="shared" si="1"/>
        <v>2</v>
      </c>
      <c r="G9" s="226">
        <v>31</v>
      </c>
      <c r="H9" s="226">
        <v>3</v>
      </c>
      <c r="I9" s="229">
        <v>3</v>
      </c>
      <c r="J9" s="90">
        <f t="shared" si="2"/>
        <v>2</v>
      </c>
      <c r="K9" s="227">
        <v>88.333333333333329</v>
      </c>
      <c r="L9" s="90">
        <f t="shared" si="3"/>
        <v>3</v>
      </c>
      <c r="M9" s="228">
        <v>44652</v>
      </c>
      <c r="N9" s="15">
        <f>IF(M9='Месяц МНТРГ_апрель'!$A$2,4,IF(M9='Месяц МНТРГ_апрель'!$B$2,3,IF(M9='Месяц МНТРГ_апрель'!$C$2,2,IF(M9='Месяц МНТРГ_апрель'!$D$2,1,0))))</f>
        <v>4</v>
      </c>
      <c r="O9" s="230">
        <v>30</v>
      </c>
      <c r="P9" s="230">
        <v>30</v>
      </c>
      <c r="Q9" s="81">
        <f t="shared" si="4"/>
        <v>100</v>
      </c>
      <c r="R9" s="90">
        <f t="shared" si="5"/>
        <v>4</v>
      </c>
      <c r="S9" s="226">
        <v>28</v>
      </c>
      <c r="T9" s="226">
        <v>100</v>
      </c>
      <c r="U9" s="15">
        <f t="shared" si="6"/>
        <v>2</v>
      </c>
      <c r="V9" s="226">
        <v>0</v>
      </c>
      <c r="W9" s="226">
        <v>30</v>
      </c>
      <c r="X9" s="19">
        <f t="shared" si="0"/>
        <v>17</v>
      </c>
      <c r="Y9" s="19">
        <f t="shared" si="7"/>
        <v>94</v>
      </c>
    </row>
    <row r="10" spans="1:25" ht="30" customHeight="1" x14ac:dyDescent="0.25">
      <c r="A10" s="44" t="s">
        <v>35</v>
      </c>
      <c r="B10" s="45">
        <v>11</v>
      </c>
      <c r="C10" s="6" t="s">
        <v>362</v>
      </c>
      <c r="D10" s="6" t="s">
        <v>498</v>
      </c>
      <c r="E10" s="91" t="s">
        <v>462</v>
      </c>
      <c r="F10" s="90">
        <f t="shared" si="1"/>
        <v>2</v>
      </c>
      <c r="G10" s="226">
        <v>46</v>
      </c>
      <c r="H10" s="226">
        <v>3</v>
      </c>
      <c r="I10" s="229">
        <v>3</v>
      </c>
      <c r="J10" s="90">
        <f t="shared" si="2"/>
        <v>2</v>
      </c>
      <c r="K10" s="227">
        <v>90</v>
      </c>
      <c r="L10" s="90">
        <f t="shared" si="3"/>
        <v>3</v>
      </c>
      <c r="M10" s="228">
        <v>44652</v>
      </c>
      <c r="N10" s="15">
        <f>IF(M10='Месяц МНТРГ_апрель'!$A$2,4,IF(M10='Месяц МНТРГ_апрель'!$B$2,3,IF(M10='Месяц МНТРГ_апрель'!$C$2,2,IF(M10='Месяц МНТРГ_апрель'!$D$2,1,0))))</f>
        <v>4</v>
      </c>
      <c r="O10" s="230">
        <v>46</v>
      </c>
      <c r="P10" s="230">
        <v>46</v>
      </c>
      <c r="Q10" s="81">
        <f t="shared" si="4"/>
        <v>100</v>
      </c>
      <c r="R10" s="90">
        <f t="shared" si="5"/>
        <v>4</v>
      </c>
      <c r="S10" s="226">
        <v>63</v>
      </c>
      <c r="T10" s="226">
        <v>100</v>
      </c>
      <c r="U10" s="15">
        <f t="shared" si="6"/>
        <v>2</v>
      </c>
      <c r="V10" s="226">
        <v>8</v>
      </c>
      <c r="W10" s="226">
        <v>46</v>
      </c>
      <c r="X10" s="19">
        <f t="shared" si="0"/>
        <v>17</v>
      </c>
      <c r="Y10" s="19">
        <f t="shared" si="7"/>
        <v>94</v>
      </c>
    </row>
    <row r="11" spans="1:25" ht="30" customHeight="1" x14ac:dyDescent="0.25">
      <c r="A11" s="44" t="s">
        <v>35</v>
      </c>
      <c r="B11" s="45">
        <v>12</v>
      </c>
      <c r="C11" s="6" t="s">
        <v>361</v>
      </c>
      <c r="D11" s="6" t="s">
        <v>500</v>
      </c>
      <c r="E11" s="91" t="s">
        <v>462</v>
      </c>
      <c r="F11" s="90">
        <f t="shared" si="1"/>
        <v>2</v>
      </c>
      <c r="G11" s="226">
        <v>28</v>
      </c>
      <c r="H11" s="226">
        <v>2</v>
      </c>
      <c r="I11" s="229">
        <v>2</v>
      </c>
      <c r="J11" s="90">
        <f t="shared" si="2"/>
        <v>2</v>
      </c>
      <c r="K11" s="227">
        <v>90</v>
      </c>
      <c r="L11" s="90">
        <f t="shared" si="3"/>
        <v>3</v>
      </c>
      <c r="M11" s="228">
        <v>44652</v>
      </c>
      <c r="N11" s="15">
        <f>IF(M11='Месяц МНТРГ_апрель'!$A$2,4,IF(M11='Месяц МНТРГ_апрель'!$B$2,3,IF(M11='Месяц МНТРГ_апрель'!$C$2,2,IF(M11='Месяц МНТРГ_апрель'!$D$2,1,0))))</f>
        <v>4</v>
      </c>
      <c r="O11" s="230">
        <v>29</v>
      </c>
      <c r="P11" s="230">
        <v>29</v>
      </c>
      <c r="Q11" s="81">
        <f t="shared" si="4"/>
        <v>100</v>
      </c>
      <c r="R11" s="90">
        <f t="shared" si="5"/>
        <v>4</v>
      </c>
      <c r="S11" s="226">
        <v>26</v>
      </c>
      <c r="T11" s="226">
        <v>100</v>
      </c>
      <c r="U11" s="15">
        <f t="shared" si="6"/>
        <v>2</v>
      </c>
      <c r="V11" s="226">
        <v>1</v>
      </c>
      <c r="W11" s="226">
        <v>18</v>
      </c>
      <c r="X11" s="19">
        <f t="shared" si="0"/>
        <v>17</v>
      </c>
      <c r="Y11" s="19">
        <f t="shared" si="7"/>
        <v>94</v>
      </c>
    </row>
    <row r="12" spans="1:25" ht="30" customHeight="1" x14ac:dyDescent="0.25">
      <c r="A12" s="44" t="s">
        <v>35</v>
      </c>
      <c r="B12" s="45">
        <v>6</v>
      </c>
      <c r="C12" s="6" t="s">
        <v>364</v>
      </c>
      <c r="D12" s="6" t="s">
        <v>669</v>
      </c>
      <c r="E12" s="91" t="s">
        <v>462</v>
      </c>
      <c r="F12" s="90">
        <f t="shared" si="1"/>
        <v>2</v>
      </c>
      <c r="G12" s="226">
        <v>23</v>
      </c>
      <c r="H12" s="226">
        <v>2</v>
      </c>
      <c r="I12" s="229">
        <v>2</v>
      </c>
      <c r="J12" s="90">
        <f t="shared" si="2"/>
        <v>2</v>
      </c>
      <c r="K12" s="227">
        <v>75</v>
      </c>
      <c r="L12" s="90">
        <f t="shared" si="3"/>
        <v>2</v>
      </c>
      <c r="M12" s="228">
        <v>44652</v>
      </c>
      <c r="N12" s="15">
        <f>IF(M12='Месяц МНТРГ_апрель'!$A$2,4,IF(M12='Месяц МНТРГ_апрель'!$B$2,3,IF(M12='Месяц МНТРГ_апрель'!$C$2,2,IF(M12='Месяц МНТРГ_апрель'!$D$2,1,0))))</f>
        <v>4</v>
      </c>
      <c r="O12" s="230">
        <v>23</v>
      </c>
      <c r="P12" s="230">
        <v>23</v>
      </c>
      <c r="Q12" s="81">
        <f t="shared" si="4"/>
        <v>100</v>
      </c>
      <c r="R12" s="90">
        <f t="shared" si="5"/>
        <v>4</v>
      </c>
      <c r="S12" s="226">
        <v>24</v>
      </c>
      <c r="T12" s="226">
        <v>100</v>
      </c>
      <c r="U12" s="15">
        <f t="shared" si="6"/>
        <v>2</v>
      </c>
      <c r="V12" s="226">
        <v>4</v>
      </c>
      <c r="W12" s="226">
        <v>2</v>
      </c>
      <c r="X12" s="19">
        <f t="shared" si="0"/>
        <v>16</v>
      </c>
      <c r="Y12" s="19">
        <f t="shared" si="7"/>
        <v>89</v>
      </c>
    </row>
    <row r="13" spans="1:25" ht="30" customHeight="1" x14ac:dyDescent="0.25">
      <c r="A13" s="44" t="s">
        <v>35</v>
      </c>
      <c r="B13" s="45">
        <v>7</v>
      </c>
      <c r="C13" s="6" t="s">
        <v>682</v>
      </c>
      <c r="D13" s="6" t="s">
        <v>683</v>
      </c>
      <c r="E13" s="91" t="s">
        <v>462</v>
      </c>
      <c r="F13" s="90">
        <f t="shared" si="1"/>
        <v>2</v>
      </c>
      <c r="G13" s="226">
        <v>13</v>
      </c>
      <c r="H13" s="226">
        <v>1</v>
      </c>
      <c r="I13" s="229">
        <v>1</v>
      </c>
      <c r="J13" s="90">
        <f t="shared" si="2"/>
        <v>2</v>
      </c>
      <c r="K13" s="227">
        <v>66.666666666666657</v>
      </c>
      <c r="L13" s="90">
        <f t="shared" si="3"/>
        <v>2</v>
      </c>
      <c r="M13" s="228">
        <v>44652</v>
      </c>
      <c r="N13" s="15">
        <f>IF(M13='Месяц МНТРГ_апрель'!$A$2,4,IF(M13='Месяц МНТРГ_апрель'!$B$2,3,IF(M13='Месяц МНТРГ_апрель'!$C$2,2,IF(M13='Месяц МНТРГ_апрель'!$D$2,1,0))))</f>
        <v>4</v>
      </c>
      <c r="O13" s="230">
        <v>13</v>
      </c>
      <c r="P13" s="230">
        <v>13</v>
      </c>
      <c r="Q13" s="81">
        <f t="shared" si="4"/>
        <v>100</v>
      </c>
      <c r="R13" s="90">
        <f t="shared" si="5"/>
        <v>4</v>
      </c>
      <c r="S13" s="226">
        <v>11</v>
      </c>
      <c r="T13" s="226">
        <v>100</v>
      </c>
      <c r="U13" s="15">
        <f t="shared" si="6"/>
        <v>2</v>
      </c>
      <c r="V13" s="226">
        <v>3</v>
      </c>
      <c r="W13" s="226">
        <v>19</v>
      </c>
      <c r="X13" s="19">
        <f t="shared" si="0"/>
        <v>16</v>
      </c>
      <c r="Y13" s="19">
        <f t="shared" si="7"/>
        <v>89</v>
      </c>
    </row>
    <row r="14" spans="1:25" ht="30" customHeight="1" x14ac:dyDescent="0.25">
      <c r="A14" s="44" t="s">
        <v>35</v>
      </c>
      <c r="B14" s="45">
        <v>4</v>
      </c>
      <c r="C14" s="6" t="s">
        <v>363</v>
      </c>
      <c r="D14" s="6" t="s">
        <v>501</v>
      </c>
      <c r="E14" s="91" t="s">
        <v>462</v>
      </c>
      <c r="F14" s="90">
        <f t="shared" si="1"/>
        <v>2</v>
      </c>
      <c r="G14" s="226">
        <v>32</v>
      </c>
      <c r="H14" s="226">
        <v>5</v>
      </c>
      <c r="I14" s="229">
        <v>3</v>
      </c>
      <c r="J14" s="90">
        <f t="shared" si="2"/>
        <v>0</v>
      </c>
      <c r="K14" s="227">
        <v>90</v>
      </c>
      <c r="L14" s="90">
        <f t="shared" si="3"/>
        <v>3</v>
      </c>
      <c r="M14" s="228">
        <v>44652</v>
      </c>
      <c r="N14" s="15">
        <f>IF(M14='Месяц МНТРГ_апрель'!$A$2,4,IF(M14='Месяц МНТРГ_апрель'!$B$2,3,IF(M14='Месяц МНТРГ_апрель'!$C$2,2,IF(M14='Месяц МНТРГ_апрель'!$D$2,1,0))))</f>
        <v>4</v>
      </c>
      <c r="O14" s="230">
        <v>31</v>
      </c>
      <c r="P14" s="230">
        <v>31</v>
      </c>
      <c r="Q14" s="81">
        <f t="shared" si="4"/>
        <v>100</v>
      </c>
      <c r="R14" s="90">
        <f t="shared" si="5"/>
        <v>4</v>
      </c>
      <c r="S14" s="226">
        <v>44</v>
      </c>
      <c r="T14" s="226">
        <v>100</v>
      </c>
      <c r="U14" s="15">
        <f t="shared" si="6"/>
        <v>2</v>
      </c>
      <c r="V14" s="226">
        <v>0</v>
      </c>
      <c r="W14" s="226">
        <v>37</v>
      </c>
      <c r="X14" s="19">
        <f t="shared" si="0"/>
        <v>15</v>
      </c>
      <c r="Y14" s="19">
        <f t="shared" si="7"/>
        <v>83</v>
      </c>
    </row>
    <row r="15" spans="1:25" ht="30" customHeight="1" x14ac:dyDescent="0.25">
      <c r="A15" s="44" t="s">
        <v>35</v>
      </c>
      <c r="B15" s="45">
        <v>13</v>
      </c>
      <c r="C15" s="6" t="s">
        <v>365</v>
      </c>
      <c r="D15" s="6" t="s">
        <v>668</v>
      </c>
      <c r="E15" s="91" t="s">
        <v>462</v>
      </c>
      <c r="F15" s="90">
        <f t="shared" si="1"/>
        <v>2</v>
      </c>
      <c r="G15" s="226">
        <v>18</v>
      </c>
      <c r="H15" s="226">
        <v>2</v>
      </c>
      <c r="I15" s="229">
        <v>1</v>
      </c>
      <c r="J15" s="90">
        <f t="shared" si="2"/>
        <v>0</v>
      </c>
      <c r="K15" s="227">
        <v>76.666666666666671</v>
      </c>
      <c r="L15" s="90">
        <f t="shared" si="3"/>
        <v>2</v>
      </c>
      <c r="M15" s="228">
        <v>44652</v>
      </c>
      <c r="N15" s="15">
        <f>IF(M15='Месяц МНТРГ_апрель'!$A$2,4,IF(M15='Месяц МНТРГ_апрель'!$B$2,3,IF(M15='Месяц МНТРГ_апрель'!$C$2,2,IF(M15='Месяц МНТРГ_апрель'!$D$2,1,0))))</f>
        <v>4</v>
      </c>
      <c r="O15" s="230">
        <v>18</v>
      </c>
      <c r="P15" s="230">
        <v>18</v>
      </c>
      <c r="Q15" s="81">
        <f t="shared" si="4"/>
        <v>100</v>
      </c>
      <c r="R15" s="90">
        <f t="shared" si="5"/>
        <v>4</v>
      </c>
      <c r="S15" s="226">
        <v>20</v>
      </c>
      <c r="T15" s="226">
        <v>100</v>
      </c>
      <c r="U15" s="15">
        <f t="shared" si="6"/>
        <v>2</v>
      </c>
      <c r="V15" s="226">
        <v>9</v>
      </c>
      <c r="W15" s="226">
        <v>37</v>
      </c>
      <c r="X15" s="19">
        <f t="shared" si="0"/>
        <v>14</v>
      </c>
      <c r="Y15" s="19">
        <f t="shared" si="7"/>
        <v>78</v>
      </c>
    </row>
    <row r="16" spans="1:25" s="88" customFormat="1" ht="30" customHeight="1" x14ac:dyDescent="0.25">
      <c r="A16" s="84"/>
      <c r="B16" s="84"/>
      <c r="C16" s="76" t="s">
        <v>60</v>
      </c>
      <c r="D16" s="160"/>
      <c r="E16" s="84"/>
      <c r="F16" s="82"/>
      <c r="G16" s="89">
        <f>SUM(G3:G15)</f>
        <v>793</v>
      </c>
      <c r="H16" s="89">
        <f>SUM(H3:H15)</f>
        <v>54</v>
      </c>
      <c r="I16" s="89">
        <f>SUM(I3:I15)</f>
        <v>51</v>
      </c>
      <c r="J16" s="82"/>
      <c r="K16" s="86"/>
      <c r="L16" s="82"/>
      <c r="M16" s="87"/>
      <c r="N16" s="82"/>
      <c r="O16" s="84"/>
      <c r="P16" s="84"/>
      <c r="Q16" s="84"/>
      <c r="R16" s="82"/>
      <c r="X16" s="83"/>
      <c r="Y16" s="83"/>
    </row>
    <row r="17" spans="20:25" ht="15.75" thickBot="1" x14ac:dyDescent="0.3"/>
    <row r="18" spans="20:25" ht="16.5" thickBot="1" x14ac:dyDescent="0.3">
      <c r="T18" s="64" t="s">
        <v>59</v>
      </c>
      <c r="U18" s="65"/>
      <c r="V18" s="65"/>
      <c r="W18" s="66"/>
      <c r="X18" s="58">
        <f>AVERAGE(X3:X15)</f>
        <v>16.615384615384617</v>
      </c>
      <c r="Y18" s="59">
        <f>ROUND(X18/$X$2*100,0)</f>
        <v>92</v>
      </c>
    </row>
  </sheetData>
  <sortState ref="A1:Y16">
    <sortCondition descending="1" ref="Y2:Y16"/>
  </sortState>
  <pageMargins left="0.7" right="0.7" top="0.75" bottom="0.75" header="0.3" footer="0.3"/>
  <pageSetup paperSize="9" orientation="portrait" horizontalDpi="4294967292" verticalDpi="4294967292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Y18"/>
  <sheetViews>
    <sheetView zoomScale="62" zoomScaleNormal="62" workbookViewId="0">
      <pane xSplit="3" ySplit="2" topLeftCell="O3" activePane="bottomRight" state="frozen"/>
      <selection activeCell="E3" sqref="E3"/>
      <selection pane="topRight" activeCell="E3" sqref="E3"/>
      <selection pane="bottomLeft" activeCell="E3" sqref="E3"/>
      <selection pane="bottomRight" activeCell="R51" sqref="R51"/>
    </sheetView>
  </sheetViews>
  <sheetFormatPr defaultColWidth="8.85546875" defaultRowHeight="15" x14ac:dyDescent="0.25"/>
  <cols>
    <col min="1" max="1" width="30" style="46" customWidth="1"/>
    <col min="2" max="2" width="4.85546875" style="46" customWidth="1"/>
    <col min="3" max="3" width="36.7109375" style="46" bestFit="1" customWidth="1"/>
    <col min="4" max="4" width="35.7109375" style="46" bestFit="1" customWidth="1"/>
    <col min="5" max="5" width="12.140625" style="46" customWidth="1"/>
    <col min="6" max="6" width="5.7109375" style="46" customWidth="1"/>
    <col min="7" max="7" width="13.85546875" style="46" customWidth="1"/>
    <col min="8" max="8" width="15.85546875" style="46" customWidth="1"/>
    <col min="9" max="9" width="11.42578125" style="46" customWidth="1"/>
    <col min="10" max="10" width="5.7109375" style="46" customWidth="1"/>
    <col min="11" max="11" width="14.28515625" style="46" customWidth="1"/>
    <col min="12" max="12" width="5.7109375" style="46" customWidth="1"/>
    <col min="13" max="13" width="18.5703125" style="46" customWidth="1"/>
    <col min="14" max="14" width="5.7109375" style="46" customWidth="1"/>
    <col min="15" max="16" width="15.28515625" style="46" bestFit="1" customWidth="1"/>
    <col min="17" max="18" width="12" style="46" bestFit="1" customWidth="1"/>
    <col min="19" max="19" width="11.28515625" style="46" bestFit="1" customWidth="1"/>
    <col min="20" max="20" width="16" style="46" customWidth="1"/>
    <col min="21" max="21" width="6.28515625" style="46" bestFit="1" customWidth="1"/>
    <col min="22" max="23" width="13.42578125" style="46" bestFit="1" customWidth="1"/>
    <col min="24" max="24" width="8.5703125" style="46" bestFit="1" customWidth="1"/>
    <col min="25" max="25" width="7" style="46" customWidth="1"/>
    <col min="26" max="16384" width="8.85546875" style="46"/>
  </cols>
  <sheetData>
    <row r="1" spans="1:25" s="53" customFormat="1" ht="120" x14ac:dyDescent="0.25">
      <c r="A1" s="47" t="s">
        <v>40</v>
      </c>
      <c r="B1" s="48"/>
      <c r="C1" s="49" t="s">
        <v>41</v>
      </c>
      <c r="D1" s="49" t="s">
        <v>478</v>
      </c>
      <c r="E1" s="50" t="s">
        <v>42</v>
      </c>
      <c r="F1" s="51" t="s">
        <v>50</v>
      </c>
      <c r="G1" s="50" t="s">
        <v>48</v>
      </c>
      <c r="H1" s="50" t="s">
        <v>46</v>
      </c>
      <c r="I1" s="50" t="s">
        <v>45</v>
      </c>
      <c r="J1" s="51" t="s">
        <v>49</v>
      </c>
      <c r="K1" s="50" t="s">
        <v>51</v>
      </c>
      <c r="L1" s="51" t="s">
        <v>52</v>
      </c>
      <c r="M1" s="50" t="s">
        <v>47</v>
      </c>
      <c r="N1" s="51" t="s">
        <v>53</v>
      </c>
      <c r="O1" s="50" t="s">
        <v>54</v>
      </c>
      <c r="P1" s="50" t="s">
        <v>55</v>
      </c>
      <c r="Q1" s="52" t="s">
        <v>57</v>
      </c>
      <c r="R1" s="51" t="s">
        <v>56</v>
      </c>
      <c r="S1" s="5" t="s">
        <v>444</v>
      </c>
      <c r="T1" s="5" t="s">
        <v>445</v>
      </c>
      <c r="U1" s="14" t="s">
        <v>446</v>
      </c>
      <c r="V1" s="5" t="s">
        <v>447</v>
      </c>
      <c r="W1" s="5" t="s">
        <v>448</v>
      </c>
      <c r="X1" s="17" t="s">
        <v>502</v>
      </c>
      <c r="Y1" s="17" t="s">
        <v>58</v>
      </c>
    </row>
    <row r="2" spans="1:25" s="53" customFormat="1" x14ac:dyDescent="0.25">
      <c r="A2" s="13" t="s">
        <v>708</v>
      </c>
      <c r="B2" s="54"/>
      <c r="C2" s="55"/>
      <c r="D2" s="55"/>
      <c r="E2" s="56"/>
      <c r="F2" s="57">
        <v>2</v>
      </c>
      <c r="G2" s="56"/>
      <c r="H2" s="56"/>
      <c r="I2" s="56"/>
      <c r="J2" s="57">
        <v>2</v>
      </c>
      <c r="K2" s="56"/>
      <c r="L2" s="57">
        <v>4</v>
      </c>
      <c r="M2" s="56"/>
      <c r="N2" s="57">
        <v>4</v>
      </c>
      <c r="O2" s="56"/>
      <c r="P2" s="56"/>
      <c r="Q2" s="56"/>
      <c r="R2" s="57">
        <v>4</v>
      </c>
      <c r="S2" s="12"/>
      <c r="T2" s="12"/>
      <c r="U2" s="16">
        <v>2</v>
      </c>
      <c r="V2" s="12"/>
      <c r="W2" s="12"/>
      <c r="X2" s="16">
        <f t="shared" ref="X2:X15" si="0">F2+J2+L2+N2+R2+U2</f>
        <v>18</v>
      </c>
      <c r="Y2" s="16">
        <v>100</v>
      </c>
    </row>
    <row r="3" spans="1:25" ht="30" customHeight="1" x14ac:dyDescent="0.25">
      <c r="A3" s="44" t="s">
        <v>36</v>
      </c>
      <c r="B3" s="45">
        <v>1</v>
      </c>
      <c r="C3" s="6" t="s">
        <v>369</v>
      </c>
      <c r="D3" s="6" t="s">
        <v>473</v>
      </c>
      <c r="E3" s="146" t="s">
        <v>462</v>
      </c>
      <c r="F3" s="90">
        <f t="shared" ref="F3:F15" si="1">IF(E3="21/22",2,0)</f>
        <v>2</v>
      </c>
      <c r="G3" s="226">
        <v>107</v>
      </c>
      <c r="H3" s="226">
        <v>5</v>
      </c>
      <c r="I3" s="229">
        <v>5</v>
      </c>
      <c r="J3" s="90">
        <f t="shared" ref="J3:J15" si="2">IF(ABS((H3-I3)/I3)&lt;=0.1,2,IF(AND(ABS((H3-I3)/I3)&gt;0.1,ABS((H3-I3)/I3)&lt;=0.2),1,0))</f>
        <v>2</v>
      </c>
      <c r="K3" s="227">
        <v>96.666666666666671</v>
      </c>
      <c r="L3" s="90">
        <f t="shared" ref="L3:L15" si="3">IF(K3&gt;90,4,IF(AND(K3&gt;80,K3&lt;=90),3,IF(AND(K3&gt;=50,K3&lt;=80),2,IF(AND(K3&gt;=10,K3&lt;50),1,0))))</f>
        <v>4</v>
      </c>
      <c r="M3" s="228">
        <v>44652</v>
      </c>
      <c r="N3" s="15">
        <f>IF(M3='Месяц МНТРГ_апрель'!$A$2,4,IF(M3='Месяц МНТРГ_апрель'!$B$2,3,IF(M3='Месяц МНТРГ_апрель'!$C$2,2,IF(M3='Месяц МНТРГ_апрель'!$D$2,1,0))))</f>
        <v>4</v>
      </c>
      <c r="O3" s="230">
        <v>111</v>
      </c>
      <c r="P3" s="230">
        <v>111</v>
      </c>
      <c r="Q3" s="81">
        <f t="shared" ref="Q3:Q15" si="4">ROUND(P3/O3*100,0)</f>
        <v>100</v>
      </c>
      <c r="R3" s="90">
        <f t="shared" ref="R3:R15" si="5">IF(Q3&gt;90,4,IF(AND(Q3&gt;80,Q3&lt;=90),3,IF(AND(Q3&gt;=50,Q3&lt;=80),2,IF(AND(Q3&gt;=10,Q3&lt;50),1,0))))</f>
        <v>4</v>
      </c>
      <c r="S3" s="226">
        <v>115</v>
      </c>
      <c r="T3" s="226">
        <v>100</v>
      </c>
      <c r="U3" s="15">
        <f t="shared" ref="U3:U15" si="6">IF(T3&gt;=90,2,IF(T3&gt;=80,1,0))</f>
        <v>2</v>
      </c>
      <c r="V3" s="226">
        <v>9</v>
      </c>
      <c r="W3" s="226">
        <v>167</v>
      </c>
      <c r="X3" s="19">
        <f t="shared" si="0"/>
        <v>18</v>
      </c>
      <c r="Y3" s="19">
        <f t="shared" ref="Y3:Y15" si="7">ROUND(X3/$X$2*100,0)</f>
        <v>100</v>
      </c>
    </row>
    <row r="4" spans="1:25" ht="30" customHeight="1" x14ac:dyDescent="0.25">
      <c r="A4" s="44" t="s">
        <v>36</v>
      </c>
      <c r="B4" s="45">
        <v>2</v>
      </c>
      <c r="C4" s="6" t="s">
        <v>367</v>
      </c>
      <c r="D4" s="6" t="s">
        <v>593</v>
      </c>
      <c r="E4" s="146" t="s">
        <v>462</v>
      </c>
      <c r="F4" s="90">
        <f t="shared" si="1"/>
        <v>2</v>
      </c>
      <c r="G4" s="226">
        <v>152</v>
      </c>
      <c r="H4" s="226">
        <v>9</v>
      </c>
      <c r="I4" s="229">
        <v>9</v>
      </c>
      <c r="J4" s="90">
        <f t="shared" si="2"/>
        <v>2</v>
      </c>
      <c r="K4" s="227">
        <v>95</v>
      </c>
      <c r="L4" s="90">
        <f t="shared" si="3"/>
        <v>4</v>
      </c>
      <c r="M4" s="228">
        <v>44652</v>
      </c>
      <c r="N4" s="15">
        <f>IF(M4='Месяц МНТРГ_апрель'!$A$2,4,IF(M4='Месяц МНТРГ_апрель'!$B$2,3,IF(M4='Месяц МНТРГ_апрель'!$C$2,2,IF(M4='Месяц МНТРГ_апрель'!$D$2,1,0))))</f>
        <v>4</v>
      </c>
      <c r="O4" s="230">
        <v>154</v>
      </c>
      <c r="P4" s="230">
        <v>154</v>
      </c>
      <c r="Q4" s="81">
        <f t="shared" si="4"/>
        <v>100</v>
      </c>
      <c r="R4" s="90">
        <f t="shared" si="5"/>
        <v>4</v>
      </c>
      <c r="S4" s="226">
        <v>214</v>
      </c>
      <c r="T4" s="226">
        <v>100</v>
      </c>
      <c r="U4" s="15">
        <f t="shared" si="6"/>
        <v>2</v>
      </c>
      <c r="V4" s="226">
        <v>5</v>
      </c>
      <c r="W4" s="226">
        <v>306</v>
      </c>
      <c r="X4" s="19">
        <f t="shared" si="0"/>
        <v>18</v>
      </c>
      <c r="Y4" s="19">
        <f t="shared" si="7"/>
        <v>100</v>
      </c>
    </row>
    <row r="5" spans="1:25" ht="30" customHeight="1" x14ac:dyDescent="0.25">
      <c r="A5" s="44" t="s">
        <v>36</v>
      </c>
      <c r="B5" s="45">
        <v>4</v>
      </c>
      <c r="C5" s="6" t="s">
        <v>374</v>
      </c>
      <c r="D5" s="6" t="s">
        <v>589</v>
      </c>
      <c r="E5" s="146" t="s">
        <v>462</v>
      </c>
      <c r="F5" s="90">
        <f t="shared" si="1"/>
        <v>2</v>
      </c>
      <c r="G5" s="226">
        <v>34</v>
      </c>
      <c r="H5" s="226">
        <v>2</v>
      </c>
      <c r="I5" s="229">
        <v>2</v>
      </c>
      <c r="J5" s="90">
        <f t="shared" si="2"/>
        <v>2</v>
      </c>
      <c r="K5" s="227">
        <v>95</v>
      </c>
      <c r="L5" s="90">
        <f t="shared" si="3"/>
        <v>4</v>
      </c>
      <c r="M5" s="228">
        <v>44652</v>
      </c>
      <c r="N5" s="15">
        <f>IF(M5='Месяц МНТРГ_апрель'!$A$2,4,IF(M5='Месяц МНТРГ_апрель'!$B$2,3,IF(M5='Месяц МНТРГ_апрель'!$C$2,2,IF(M5='Месяц МНТРГ_апрель'!$D$2,1,0))))</f>
        <v>4</v>
      </c>
      <c r="O5" s="230">
        <v>34</v>
      </c>
      <c r="P5" s="230">
        <v>34</v>
      </c>
      <c r="Q5" s="81">
        <f t="shared" si="4"/>
        <v>100</v>
      </c>
      <c r="R5" s="90">
        <f t="shared" si="5"/>
        <v>4</v>
      </c>
      <c r="S5" s="226">
        <v>52</v>
      </c>
      <c r="T5" s="226">
        <v>100</v>
      </c>
      <c r="U5" s="15">
        <f t="shared" si="6"/>
        <v>2</v>
      </c>
      <c r="V5" s="226">
        <v>0</v>
      </c>
      <c r="W5" s="226">
        <v>20</v>
      </c>
      <c r="X5" s="19">
        <f t="shared" si="0"/>
        <v>18</v>
      </c>
      <c r="Y5" s="19">
        <f t="shared" si="7"/>
        <v>100</v>
      </c>
    </row>
    <row r="6" spans="1:25" ht="30" customHeight="1" x14ac:dyDescent="0.25">
      <c r="A6" s="44" t="s">
        <v>36</v>
      </c>
      <c r="B6" s="45">
        <v>5</v>
      </c>
      <c r="C6" s="6" t="s">
        <v>373</v>
      </c>
      <c r="D6" s="6" t="s">
        <v>491</v>
      </c>
      <c r="E6" s="146" t="s">
        <v>462</v>
      </c>
      <c r="F6" s="90">
        <f t="shared" si="1"/>
        <v>2</v>
      </c>
      <c r="G6" s="226">
        <v>53</v>
      </c>
      <c r="H6" s="226">
        <v>3</v>
      </c>
      <c r="I6" s="229">
        <v>3</v>
      </c>
      <c r="J6" s="90">
        <f t="shared" si="2"/>
        <v>2</v>
      </c>
      <c r="K6" s="227">
        <v>96.666666666666671</v>
      </c>
      <c r="L6" s="90">
        <f t="shared" si="3"/>
        <v>4</v>
      </c>
      <c r="M6" s="228">
        <v>44652</v>
      </c>
      <c r="N6" s="15">
        <f>IF(M6='Месяц МНТРГ_апрель'!$A$2,4,IF(M6='Месяц МНТРГ_апрель'!$B$2,3,IF(M6='Месяц МНТРГ_апрель'!$C$2,2,IF(M6='Месяц МНТРГ_апрель'!$D$2,1,0))))</f>
        <v>4</v>
      </c>
      <c r="O6" s="230">
        <v>53</v>
      </c>
      <c r="P6" s="230">
        <v>53</v>
      </c>
      <c r="Q6" s="81">
        <f t="shared" si="4"/>
        <v>100</v>
      </c>
      <c r="R6" s="90">
        <f t="shared" si="5"/>
        <v>4</v>
      </c>
      <c r="S6" s="226">
        <v>86</v>
      </c>
      <c r="T6" s="226">
        <v>100</v>
      </c>
      <c r="U6" s="15">
        <f t="shared" si="6"/>
        <v>2</v>
      </c>
      <c r="V6" s="226">
        <v>0</v>
      </c>
      <c r="W6" s="226">
        <v>64</v>
      </c>
      <c r="X6" s="19">
        <f t="shared" si="0"/>
        <v>18</v>
      </c>
      <c r="Y6" s="19">
        <f t="shared" si="7"/>
        <v>100</v>
      </c>
    </row>
    <row r="7" spans="1:25" ht="30" customHeight="1" x14ac:dyDescent="0.25">
      <c r="A7" s="44" t="s">
        <v>36</v>
      </c>
      <c r="B7" s="45">
        <v>6</v>
      </c>
      <c r="C7" s="6" t="s">
        <v>371</v>
      </c>
      <c r="D7" s="6" t="s">
        <v>470</v>
      </c>
      <c r="E7" s="146" t="s">
        <v>462</v>
      </c>
      <c r="F7" s="90">
        <f t="shared" si="1"/>
        <v>2</v>
      </c>
      <c r="G7" s="226">
        <v>102</v>
      </c>
      <c r="H7" s="226">
        <v>5</v>
      </c>
      <c r="I7" s="229">
        <v>5</v>
      </c>
      <c r="J7" s="90">
        <f t="shared" si="2"/>
        <v>2</v>
      </c>
      <c r="K7" s="227">
        <v>96.666666666666671</v>
      </c>
      <c r="L7" s="90">
        <f t="shared" si="3"/>
        <v>4</v>
      </c>
      <c r="M7" s="228">
        <v>44652</v>
      </c>
      <c r="N7" s="15">
        <f>IF(M7='Месяц МНТРГ_апрель'!$A$2,4,IF(M7='Месяц МНТРГ_апрель'!$B$2,3,IF(M7='Месяц МНТРГ_апрель'!$C$2,2,IF(M7='Месяц МНТРГ_апрель'!$D$2,1,0))))</f>
        <v>4</v>
      </c>
      <c r="O7" s="230">
        <v>102</v>
      </c>
      <c r="P7" s="230">
        <v>102</v>
      </c>
      <c r="Q7" s="81">
        <f t="shared" si="4"/>
        <v>100</v>
      </c>
      <c r="R7" s="90">
        <f t="shared" si="5"/>
        <v>4</v>
      </c>
      <c r="S7" s="226">
        <v>130</v>
      </c>
      <c r="T7" s="226">
        <v>100</v>
      </c>
      <c r="U7" s="15">
        <f t="shared" si="6"/>
        <v>2</v>
      </c>
      <c r="V7" s="226">
        <v>4</v>
      </c>
      <c r="W7" s="226">
        <v>123</v>
      </c>
      <c r="X7" s="19">
        <f t="shared" si="0"/>
        <v>18</v>
      </c>
      <c r="Y7" s="19">
        <f t="shared" si="7"/>
        <v>100</v>
      </c>
    </row>
    <row r="8" spans="1:25" ht="30" customHeight="1" x14ac:dyDescent="0.25">
      <c r="A8" s="44" t="s">
        <v>36</v>
      </c>
      <c r="B8" s="45">
        <v>7</v>
      </c>
      <c r="C8" s="6" t="s">
        <v>372</v>
      </c>
      <c r="D8" s="6" t="s">
        <v>471</v>
      </c>
      <c r="E8" s="146" t="s">
        <v>462</v>
      </c>
      <c r="F8" s="90">
        <f t="shared" si="1"/>
        <v>2</v>
      </c>
      <c r="G8" s="226">
        <v>102</v>
      </c>
      <c r="H8" s="226">
        <v>5</v>
      </c>
      <c r="I8" s="229">
        <v>5</v>
      </c>
      <c r="J8" s="90">
        <f t="shared" si="2"/>
        <v>2</v>
      </c>
      <c r="K8" s="227">
        <v>93.333333333333329</v>
      </c>
      <c r="L8" s="90">
        <f t="shared" si="3"/>
        <v>4</v>
      </c>
      <c r="M8" s="228">
        <v>44652</v>
      </c>
      <c r="N8" s="15">
        <f>IF(M8='Месяц МНТРГ_апрель'!$A$2,4,IF(M8='Месяц МНТРГ_апрель'!$B$2,3,IF(M8='Месяц МНТРГ_апрель'!$C$2,2,IF(M8='Месяц МНТРГ_апрель'!$D$2,1,0))))</f>
        <v>4</v>
      </c>
      <c r="O8" s="230">
        <v>102</v>
      </c>
      <c r="P8" s="230">
        <v>102</v>
      </c>
      <c r="Q8" s="81">
        <f t="shared" si="4"/>
        <v>100</v>
      </c>
      <c r="R8" s="90">
        <f t="shared" si="5"/>
        <v>4</v>
      </c>
      <c r="S8" s="226">
        <v>168</v>
      </c>
      <c r="T8" s="226">
        <v>100</v>
      </c>
      <c r="U8" s="15">
        <f t="shared" si="6"/>
        <v>2</v>
      </c>
      <c r="V8" s="226">
        <v>0</v>
      </c>
      <c r="W8" s="226">
        <v>47</v>
      </c>
      <c r="X8" s="19">
        <f t="shared" si="0"/>
        <v>18</v>
      </c>
      <c r="Y8" s="19">
        <f t="shared" si="7"/>
        <v>100</v>
      </c>
    </row>
    <row r="9" spans="1:25" ht="30" customHeight="1" x14ac:dyDescent="0.25">
      <c r="A9" s="44" t="s">
        <v>36</v>
      </c>
      <c r="B9" s="45">
        <v>8</v>
      </c>
      <c r="C9" s="6" t="s">
        <v>164</v>
      </c>
      <c r="D9" s="6" t="s">
        <v>590</v>
      </c>
      <c r="E9" s="146" t="s">
        <v>462</v>
      </c>
      <c r="F9" s="90">
        <f t="shared" si="1"/>
        <v>2</v>
      </c>
      <c r="G9" s="226">
        <v>134</v>
      </c>
      <c r="H9" s="226">
        <v>11</v>
      </c>
      <c r="I9" s="229">
        <v>10</v>
      </c>
      <c r="J9" s="90">
        <f t="shared" si="2"/>
        <v>2</v>
      </c>
      <c r="K9" s="227">
        <v>96.666666666666671</v>
      </c>
      <c r="L9" s="90">
        <f t="shared" si="3"/>
        <v>4</v>
      </c>
      <c r="M9" s="228">
        <v>44652</v>
      </c>
      <c r="N9" s="15">
        <f>IF(M9='Месяц МНТРГ_апрель'!$A$2,4,IF(M9='Месяц МНТРГ_апрель'!$B$2,3,IF(M9='Месяц МНТРГ_апрель'!$C$2,2,IF(M9='Месяц МНТРГ_апрель'!$D$2,1,0))))</f>
        <v>4</v>
      </c>
      <c r="O9" s="230">
        <v>124</v>
      </c>
      <c r="P9" s="230">
        <v>124</v>
      </c>
      <c r="Q9" s="81">
        <f t="shared" si="4"/>
        <v>100</v>
      </c>
      <c r="R9" s="90">
        <f t="shared" si="5"/>
        <v>4</v>
      </c>
      <c r="S9" s="226">
        <v>199</v>
      </c>
      <c r="T9" s="226">
        <v>100</v>
      </c>
      <c r="U9" s="15">
        <f t="shared" si="6"/>
        <v>2</v>
      </c>
      <c r="V9" s="226">
        <v>2</v>
      </c>
      <c r="W9" s="226">
        <v>172</v>
      </c>
      <c r="X9" s="19">
        <f t="shared" si="0"/>
        <v>18</v>
      </c>
      <c r="Y9" s="19">
        <f t="shared" si="7"/>
        <v>100</v>
      </c>
    </row>
    <row r="10" spans="1:25" ht="30" customHeight="1" x14ac:dyDescent="0.25">
      <c r="A10" s="44" t="s">
        <v>36</v>
      </c>
      <c r="B10" s="45">
        <v>10</v>
      </c>
      <c r="C10" s="6" t="s">
        <v>377</v>
      </c>
      <c r="D10" s="6" t="s">
        <v>591</v>
      </c>
      <c r="E10" s="146" t="s">
        <v>462</v>
      </c>
      <c r="F10" s="90">
        <f t="shared" si="1"/>
        <v>2</v>
      </c>
      <c r="G10" s="226">
        <v>9</v>
      </c>
      <c r="H10" s="226">
        <v>1</v>
      </c>
      <c r="I10" s="229">
        <v>1</v>
      </c>
      <c r="J10" s="90">
        <f t="shared" si="2"/>
        <v>2</v>
      </c>
      <c r="K10" s="227">
        <v>96.666666666666671</v>
      </c>
      <c r="L10" s="90">
        <f t="shared" si="3"/>
        <v>4</v>
      </c>
      <c r="M10" s="228">
        <v>44652</v>
      </c>
      <c r="N10" s="15">
        <f>IF(M10='Месяц МНТРГ_апрель'!$A$2,4,IF(M10='Месяц МНТРГ_апрель'!$B$2,3,IF(M10='Месяц МНТРГ_апрель'!$C$2,2,IF(M10='Месяц МНТРГ_апрель'!$D$2,1,0))))</f>
        <v>4</v>
      </c>
      <c r="O10" s="230">
        <v>9</v>
      </c>
      <c r="P10" s="230">
        <v>9</v>
      </c>
      <c r="Q10" s="81">
        <f t="shared" si="4"/>
        <v>100</v>
      </c>
      <c r="R10" s="90">
        <f t="shared" si="5"/>
        <v>4</v>
      </c>
      <c r="S10" s="226">
        <v>8</v>
      </c>
      <c r="T10" s="226">
        <v>100</v>
      </c>
      <c r="U10" s="15">
        <f t="shared" si="6"/>
        <v>2</v>
      </c>
      <c r="V10" s="226">
        <v>2</v>
      </c>
      <c r="W10" s="226">
        <v>24</v>
      </c>
      <c r="X10" s="19">
        <f t="shared" si="0"/>
        <v>18</v>
      </c>
      <c r="Y10" s="19">
        <f t="shared" si="7"/>
        <v>100</v>
      </c>
    </row>
    <row r="11" spans="1:25" ht="30" customHeight="1" x14ac:dyDescent="0.25">
      <c r="A11" s="44" t="s">
        <v>36</v>
      </c>
      <c r="B11" s="45">
        <v>11</v>
      </c>
      <c r="C11" s="6" t="s">
        <v>370</v>
      </c>
      <c r="D11" s="6" t="s">
        <v>472</v>
      </c>
      <c r="E11" s="146" t="s">
        <v>462</v>
      </c>
      <c r="F11" s="90">
        <f t="shared" si="1"/>
        <v>2</v>
      </c>
      <c r="G11" s="226">
        <v>38</v>
      </c>
      <c r="H11" s="226">
        <v>2</v>
      </c>
      <c r="I11" s="229">
        <v>2</v>
      </c>
      <c r="J11" s="90">
        <f t="shared" si="2"/>
        <v>2</v>
      </c>
      <c r="K11" s="227">
        <v>98.333333333333329</v>
      </c>
      <c r="L11" s="90">
        <f t="shared" si="3"/>
        <v>4</v>
      </c>
      <c r="M11" s="228">
        <v>44652</v>
      </c>
      <c r="N11" s="15">
        <f>IF(M11='Месяц МНТРГ_апрель'!$A$2,4,IF(M11='Месяц МНТРГ_апрель'!$B$2,3,IF(M11='Месяц МНТРГ_апрель'!$C$2,2,IF(M11='Месяц МНТРГ_апрель'!$D$2,1,0))))</f>
        <v>4</v>
      </c>
      <c r="O11" s="230">
        <v>38</v>
      </c>
      <c r="P11" s="230">
        <v>36</v>
      </c>
      <c r="Q11" s="81">
        <f t="shared" si="4"/>
        <v>95</v>
      </c>
      <c r="R11" s="90">
        <f t="shared" si="5"/>
        <v>4</v>
      </c>
      <c r="S11" s="226">
        <v>34</v>
      </c>
      <c r="T11" s="226">
        <v>100</v>
      </c>
      <c r="U11" s="15">
        <f t="shared" si="6"/>
        <v>2</v>
      </c>
      <c r="V11" s="226">
        <v>0</v>
      </c>
      <c r="W11" s="226">
        <v>11</v>
      </c>
      <c r="X11" s="19">
        <f t="shared" si="0"/>
        <v>18</v>
      </c>
      <c r="Y11" s="19">
        <f t="shared" si="7"/>
        <v>100</v>
      </c>
    </row>
    <row r="12" spans="1:25" ht="30" customHeight="1" x14ac:dyDescent="0.25">
      <c r="A12" s="44" t="s">
        <v>36</v>
      </c>
      <c r="B12" s="45">
        <v>12</v>
      </c>
      <c r="C12" s="6" t="s">
        <v>366</v>
      </c>
      <c r="D12" s="6" t="s">
        <v>492</v>
      </c>
      <c r="E12" s="146" t="s">
        <v>462</v>
      </c>
      <c r="F12" s="90">
        <f t="shared" si="1"/>
        <v>2</v>
      </c>
      <c r="G12" s="226">
        <v>131</v>
      </c>
      <c r="H12" s="226">
        <v>9</v>
      </c>
      <c r="I12" s="229">
        <v>9</v>
      </c>
      <c r="J12" s="90">
        <f t="shared" si="2"/>
        <v>2</v>
      </c>
      <c r="K12" s="227">
        <v>98.333333333333329</v>
      </c>
      <c r="L12" s="90">
        <f t="shared" si="3"/>
        <v>4</v>
      </c>
      <c r="M12" s="228">
        <v>44652</v>
      </c>
      <c r="N12" s="15">
        <f>IF(M12='Месяц МНТРГ_апрель'!$A$2,4,IF(M12='Месяц МНТРГ_апрель'!$B$2,3,IF(M12='Месяц МНТРГ_апрель'!$C$2,2,IF(M12='Месяц МНТРГ_апрель'!$D$2,1,0))))</f>
        <v>4</v>
      </c>
      <c r="O12" s="230">
        <v>132</v>
      </c>
      <c r="P12" s="230">
        <v>132</v>
      </c>
      <c r="Q12" s="81">
        <f t="shared" si="4"/>
        <v>100</v>
      </c>
      <c r="R12" s="90">
        <f t="shared" si="5"/>
        <v>4</v>
      </c>
      <c r="S12" s="226">
        <v>198</v>
      </c>
      <c r="T12" s="226">
        <v>100</v>
      </c>
      <c r="U12" s="15">
        <f t="shared" si="6"/>
        <v>2</v>
      </c>
      <c r="V12" s="226">
        <v>1</v>
      </c>
      <c r="W12" s="226">
        <v>150</v>
      </c>
      <c r="X12" s="19">
        <f t="shared" si="0"/>
        <v>18</v>
      </c>
      <c r="Y12" s="19">
        <f t="shared" si="7"/>
        <v>100</v>
      </c>
    </row>
    <row r="13" spans="1:25" ht="30" customHeight="1" x14ac:dyDescent="0.25">
      <c r="A13" s="44" t="s">
        <v>36</v>
      </c>
      <c r="B13" s="45">
        <v>13</v>
      </c>
      <c r="C13" s="6" t="s">
        <v>376</v>
      </c>
      <c r="D13" s="6" t="s">
        <v>592</v>
      </c>
      <c r="E13" s="146" t="s">
        <v>462</v>
      </c>
      <c r="F13" s="90">
        <f t="shared" si="1"/>
        <v>2</v>
      </c>
      <c r="G13" s="226">
        <v>6</v>
      </c>
      <c r="H13" s="226">
        <v>1</v>
      </c>
      <c r="I13" s="229">
        <v>1</v>
      </c>
      <c r="J13" s="90">
        <f t="shared" si="2"/>
        <v>2</v>
      </c>
      <c r="K13" s="227">
        <v>96.666666666666671</v>
      </c>
      <c r="L13" s="90">
        <f t="shared" si="3"/>
        <v>4</v>
      </c>
      <c r="M13" s="228">
        <v>44652</v>
      </c>
      <c r="N13" s="15">
        <f>IF(M13='Месяц МНТРГ_апрель'!$A$2,4,IF(M13='Месяц МНТРГ_апрель'!$B$2,3,IF(M13='Месяц МНТРГ_апрель'!$C$2,2,IF(M13='Месяц МНТРГ_апрель'!$D$2,1,0))))</f>
        <v>4</v>
      </c>
      <c r="O13" s="230">
        <v>5</v>
      </c>
      <c r="P13" s="230">
        <v>5</v>
      </c>
      <c r="Q13" s="81">
        <f t="shared" si="4"/>
        <v>100</v>
      </c>
      <c r="R13" s="90">
        <f t="shared" si="5"/>
        <v>4</v>
      </c>
      <c r="S13" s="226">
        <v>7</v>
      </c>
      <c r="T13" s="226">
        <v>100</v>
      </c>
      <c r="U13" s="15">
        <f t="shared" si="6"/>
        <v>2</v>
      </c>
      <c r="V13" s="226">
        <v>0</v>
      </c>
      <c r="W13" s="226">
        <v>10</v>
      </c>
      <c r="X13" s="19">
        <f t="shared" si="0"/>
        <v>18</v>
      </c>
      <c r="Y13" s="19">
        <f t="shared" si="7"/>
        <v>100</v>
      </c>
    </row>
    <row r="14" spans="1:25" ht="30" customHeight="1" x14ac:dyDescent="0.25">
      <c r="A14" s="44" t="s">
        <v>36</v>
      </c>
      <c r="B14" s="45">
        <v>3</v>
      </c>
      <c r="C14" s="6" t="s">
        <v>368</v>
      </c>
      <c r="D14" s="6" t="s">
        <v>493</v>
      </c>
      <c r="E14" s="146" t="s">
        <v>462</v>
      </c>
      <c r="F14" s="90">
        <f t="shared" si="1"/>
        <v>2</v>
      </c>
      <c r="G14" s="226">
        <v>165</v>
      </c>
      <c r="H14" s="226">
        <v>8</v>
      </c>
      <c r="I14" s="229">
        <v>8</v>
      </c>
      <c r="J14" s="90">
        <f t="shared" si="2"/>
        <v>2</v>
      </c>
      <c r="K14" s="227">
        <v>88.333333333333329</v>
      </c>
      <c r="L14" s="90">
        <f t="shared" si="3"/>
        <v>3</v>
      </c>
      <c r="M14" s="228">
        <v>44652</v>
      </c>
      <c r="N14" s="15">
        <f>IF(M14='Месяц МНТРГ_апрель'!$A$2,4,IF(M14='Месяц МНТРГ_апрель'!$B$2,3,IF(M14='Месяц МНТРГ_апрель'!$C$2,2,IF(M14='Месяц МНТРГ_апрель'!$D$2,1,0))))</f>
        <v>4</v>
      </c>
      <c r="O14" s="230">
        <v>164</v>
      </c>
      <c r="P14" s="230">
        <v>164</v>
      </c>
      <c r="Q14" s="81">
        <f t="shared" si="4"/>
        <v>100</v>
      </c>
      <c r="R14" s="90">
        <f t="shared" si="5"/>
        <v>4</v>
      </c>
      <c r="S14" s="226">
        <v>278</v>
      </c>
      <c r="T14" s="226">
        <v>100</v>
      </c>
      <c r="U14" s="15">
        <f t="shared" si="6"/>
        <v>2</v>
      </c>
      <c r="V14" s="226">
        <v>0</v>
      </c>
      <c r="W14" s="226">
        <v>80</v>
      </c>
      <c r="X14" s="19">
        <f t="shared" si="0"/>
        <v>17</v>
      </c>
      <c r="Y14" s="19">
        <f t="shared" si="7"/>
        <v>94</v>
      </c>
    </row>
    <row r="15" spans="1:25" ht="30" customHeight="1" x14ac:dyDescent="0.25">
      <c r="A15" s="44" t="s">
        <v>36</v>
      </c>
      <c r="B15" s="45">
        <v>9</v>
      </c>
      <c r="C15" s="6" t="s">
        <v>375</v>
      </c>
      <c r="D15" s="6" t="s">
        <v>594</v>
      </c>
      <c r="E15" s="146" t="s">
        <v>462</v>
      </c>
      <c r="F15" s="90">
        <f t="shared" si="1"/>
        <v>2</v>
      </c>
      <c r="G15" s="226">
        <v>4</v>
      </c>
      <c r="H15" s="226">
        <v>1</v>
      </c>
      <c r="I15" s="229">
        <v>1</v>
      </c>
      <c r="J15" s="90">
        <f t="shared" si="2"/>
        <v>2</v>
      </c>
      <c r="K15" s="227">
        <v>95</v>
      </c>
      <c r="L15" s="90">
        <f t="shared" si="3"/>
        <v>4</v>
      </c>
      <c r="M15" s="228">
        <v>44621</v>
      </c>
      <c r="N15" s="15">
        <f>IF(M15='Месяц МНТРГ_апрель'!$A$2,4,IF(M15='Месяц МНТРГ_апрель'!$B$2,3,IF(M15='Месяц МНТРГ_апрель'!$C$2,2,IF(M15='Месяц МНТРГ_апрель'!$D$2,1,0))))</f>
        <v>2</v>
      </c>
      <c r="O15" s="230">
        <v>4</v>
      </c>
      <c r="P15" s="230">
        <v>4</v>
      </c>
      <c r="Q15" s="81">
        <f t="shared" si="4"/>
        <v>100</v>
      </c>
      <c r="R15" s="90">
        <f t="shared" si="5"/>
        <v>4</v>
      </c>
      <c r="S15" s="226">
        <v>6</v>
      </c>
      <c r="T15" s="226">
        <v>100</v>
      </c>
      <c r="U15" s="15">
        <f t="shared" si="6"/>
        <v>2</v>
      </c>
      <c r="V15" s="226">
        <v>0</v>
      </c>
      <c r="W15" s="226">
        <v>0</v>
      </c>
      <c r="X15" s="19">
        <f t="shared" si="0"/>
        <v>16</v>
      </c>
      <c r="Y15" s="19">
        <f t="shared" si="7"/>
        <v>89</v>
      </c>
    </row>
    <row r="16" spans="1:25" s="88" customFormat="1" ht="30" customHeight="1" x14ac:dyDescent="0.25">
      <c r="A16" s="84"/>
      <c r="B16" s="84"/>
      <c r="C16" s="76" t="s">
        <v>60</v>
      </c>
      <c r="D16" s="160"/>
      <c r="E16" s="84"/>
      <c r="F16" s="82"/>
      <c r="G16" s="85">
        <f>SUM(G3:G15)</f>
        <v>1037</v>
      </c>
      <c r="H16" s="89">
        <f>SUM(H3:H15)</f>
        <v>62</v>
      </c>
      <c r="I16" s="89">
        <f>SUM(I3:I15)</f>
        <v>61</v>
      </c>
      <c r="J16" s="82"/>
      <c r="K16" s="86"/>
      <c r="L16" s="82"/>
      <c r="M16" s="87"/>
      <c r="N16" s="82"/>
      <c r="O16" s="84"/>
      <c r="P16" s="84"/>
      <c r="Q16" s="84"/>
      <c r="R16" s="82"/>
      <c r="X16" s="83"/>
      <c r="Y16" s="83"/>
    </row>
    <row r="17" spans="20:25" ht="15.75" thickBot="1" x14ac:dyDescent="0.3"/>
    <row r="18" spans="20:25" ht="16.5" thickBot="1" x14ac:dyDescent="0.3">
      <c r="T18" s="64" t="s">
        <v>59</v>
      </c>
      <c r="U18" s="65"/>
      <c r="V18" s="65"/>
      <c r="W18" s="66"/>
      <c r="X18" s="58">
        <f>AVERAGE(X3:X15)</f>
        <v>17.76923076923077</v>
      </c>
      <c r="Y18" s="59">
        <f>ROUND(X18/$X$2*100,0)</f>
        <v>99</v>
      </c>
    </row>
  </sheetData>
  <sortState ref="A1:Y16">
    <sortCondition descending="1" ref="Y2:Y16"/>
  </sortState>
  <pageMargins left="0.7" right="0.7" top="0.75" bottom="0.75" header="0.3" footer="0.3"/>
  <pageSetup paperSize="9" orientation="portrait" horizontalDpi="4294967292" verticalDpi="4294967292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Y42"/>
  <sheetViews>
    <sheetView zoomScale="60" zoomScaleNormal="60" workbookViewId="0">
      <pane xSplit="3" ySplit="2" topLeftCell="N3" activePane="bottomRight" state="frozen"/>
      <selection pane="topRight" activeCell="D1" sqref="D1"/>
      <selection pane="bottomLeft" activeCell="A3" sqref="A3"/>
      <selection pane="bottomRight" activeCell="A3" sqref="A3:XFD3"/>
    </sheetView>
  </sheetViews>
  <sheetFormatPr defaultColWidth="8.85546875" defaultRowHeight="15" x14ac:dyDescent="0.25"/>
  <cols>
    <col min="1" max="1" width="26.42578125" customWidth="1"/>
    <col min="2" max="2" width="4.7109375" customWidth="1"/>
    <col min="3" max="4" width="42.28515625" customWidth="1"/>
    <col min="5" max="5" width="16.140625" customWidth="1"/>
    <col min="6" max="6" width="5.7109375" customWidth="1"/>
    <col min="7" max="7" width="16.42578125" customWidth="1"/>
    <col min="8" max="8" width="14.42578125" customWidth="1"/>
    <col min="9" max="9" width="12.42578125" customWidth="1"/>
    <col min="10" max="10" width="5.7109375" customWidth="1"/>
    <col min="11" max="11" width="13.28515625" customWidth="1"/>
    <col min="12" max="12" width="5.7109375" customWidth="1"/>
    <col min="13" max="13" width="20.85546875" customWidth="1"/>
    <col min="14" max="14" width="5.7109375" customWidth="1"/>
    <col min="15" max="15" width="15.5703125" bestFit="1" customWidth="1"/>
    <col min="16" max="16" width="14.85546875" bestFit="1" customWidth="1"/>
    <col min="17" max="17" width="9.42578125" bestFit="1" customWidth="1"/>
    <col min="18" max="18" width="6" bestFit="1" customWidth="1"/>
    <col min="19" max="19" width="12.7109375" customWidth="1"/>
    <col min="20" max="20" width="16.85546875" customWidth="1"/>
    <col min="21" max="21" width="6" customWidth="1"/>
    <col min="22" max="22" width="15.42578125" customWidth="1"/>
    <col min="23" max="23" width="14.42578125" customWidth="1"/>
    <col min="24" max="24" width="6.85546875" bestFit="1" customWidth="1"/>
    <col min="25" max="25" width="7.42578125" customWidth="1"/>
  </cols>
  <sheetData>
    <row r="1" spans="1:25" s="1" customFormat="1" ht="120" x14ac:dyDescent="0.25">
      <c r="A1" s="2" t="s">
        <v>40</v>
      </c>
      <c r="B1" s="3"/>
      <c r="C1" s="4" t="s">
        <v>41</v>
      </c>
      <c r="D1" s="4" t="s">
        <v>478</v>
      </c>
      <c r="E1" s="5" t="s">
        <v>42</v>
      </c>
      <c r="F1" s="14" t="s">
        <v>50</v>
      </c>
      <c r="G1" s="5" t="s">
        <v>48</v>
      </c>
      <c r="H1" s="5" t="s">
        <v>46</v>
      </c>
      <c r="I1" s="5" t="s">
        <v>45</v>
      </c>
      <c r="J1" s="14" t="s">
        <v>49</v>
      </c>
      <c r="K1" s="5" t="s">
        <v>51</v>
      </c>
      <c r="L1" s="14" t="s">
        <v>52</v>
      </c>
      <c r="M1" s="5" t="s">
        <v>47</v>
      </c>
      <c r="N1" s="14" t="s">
        <v>53</v>
      </c>
      <c r="O1" s="5" t="s">
        <v>54</v>
      </c>
      <c r="P1" s="5" t="s">
        <v>55</v>
      </c>
      <c r="Q1" s="18" t="s">
        <v>57</v>
      </c>
      <c r="R1" s="14" t="s">
        <v>56</v>
      </c>
      <c r="S1" s="5" t="s">
        <v>444</v>
      </c>
      <c r="T1" s="5" t="s">
        <v>445</v>
      </c>
      <c r="U1" s="14" t="s">
        <v>446</v>
      </c>
      <c r="V1" s="5" t="s">
        <v>447</v>
      </c>
      <c r="W1" s="5" t="s">
        <v>448</v>
      </c>
      <c r="X1" s="17" t="s">
        <v>502</v>
      </c>
      <c r="Y1" s="17" t="s">
        <v>58</v>
      </c>
    </row>
    <row r="2" spans="1:25" x14ac:dyDescent="0.25">
      <c r="A2" s="13" t="s">
        <v>708</v>
      </c>
      <c r="B2" s="62"/>
      <c r="C2" s="11"/>
      <c r="D2" s="11"/>
      <c r="E2" s="12"/>
      <c r="F2" s="16">
        <v>2</v>
      </c>
      <c r="G2" s="12"/>
      <c r="H2" s="12"/>
      <c r="I2" s="12"/>
      <c r="J2" s="16">
        <v>2</v>
      </c>
      <c r="K2" s="12"/>
      <c r="L2" s="16">
        <v>4</v>
      </c>
      <c r="M2" s="12"/>
      <c r="N2" s="16">
        <v>4</v>
      </c>
      <c r="O2" s="12"/>
      <c r="P2" s="12"/>
      <c r="Q2" s="12"/>
      <c r="R2" s="16">
        <v>4</v>
      </c>
      <c r="S2" s="12"/>
      <c r="T2" s="12"/>
      <c r="U2" s="16">
        <v>2</v>
      </c>
      <c r="V2" s="12"/>
      <c r="W2" s="12"/>
      <c r="X2" s="16">
        <f t="shared" ref="X2:X18" si="0">F2+J2+L2+N2+R2+U2</f>
        <v>18</v>
      </c>
      <c r="Y2" s="16">
        <v>100</v>
      </c>
    </row>
    <row r="3" spans="1:25" ht="30" customHeight="1" x14ac:dyDescent="0.25">
      <c r="A3" s="9" t="s">
        <v>37</v>
      </c>
      <c r="B3" s="41">
        <v>2</v>
      </c>
      <c r="C3" s="173" t="s">
        <v>333</v>
      </c>
      <c r="D3" s="173" t="s">
        <v>601</v>
      </c>
      <c r="E3" s="73" t="s">
        <v>462</v>
      </c>
      <c r="F3" s="15">
        <f t="shared" ref="F3:F18" si="1">IF(E3="21/22",2,0)</f>
        <v>2</v>
      </c>
      <c r="G3" s="91">
        <v>12</v>
      </c>
      <c r="H3" s="91">
        <v>1</v>
      </c>
      <c r="I3" s="229">
        <v>1</v>
      </c>
      <c r="J3" s="90">
        <f t="shared" ref="J3:J18" si="2">IF(ABS((H3-I3)/I3)&lt;=0.1,2,IF(AND(ABS((H3-I3)/I3)&gt;0.1,ABS((H3-I3)/I3)&lt;=0.2),1,0))</f>
        <v>2</v>
      </c>
      <c r="K3" s="227">
        <v>93.333333333333329</v>
      </c>
      <c r="L3" s="15">
        <f t="shared" ref="L3:L18" si="3">IF(K3&gt;90,4,IF(AND(K3&gt;80,K3&lt;=90),3,IF(AND(K3&gt;=50,K3&lt;=80),2,IF(AND(K3&gt;=10,K3&lt;50),1,0))))</f>
        <v>4</v>
      </c>
      <c r="M3" s="223">
        <v>44652</v>
      </c>
      <c r="N3" s="15">
        <f>IF(M3='Месяц МНТРГ_апрель'!$A$2,4,IF(M3='Месяц МНТРГ_апрель'!$B$2,3,IF(M3='Месяц МНТРГ_апрель'!$C$2,2,IF(M3='Месяц МНТРГ_апрель'!$D$2,1,0))))</f>
        <v>4</v>
      </c>
      <c r="O3" s="230">
        <v>12</v>
      </c>
      <c r="P3" s="230">
        <v>12</v>
      </c>
      <c r="Q3" s="81">
        <f t="shared" ref="Q3:Q18" si="4">ROUND(P3/O3*100,0)</f>
        <v>100</v>
      </c>
      <c r="R3" s="15">
        <f t="shared" ref="R3:R18" si="5">IF(Q3&gt;90,4,IF(AND(Q3&gt;80,Q3&lt;=90),3,IF(AND(Q3&gt;=50,Q3&lt;=80),2,IF(AND(Q3&gt;=10,Q3&lt;50),1,0))))</f>
        <v>4</v>
      </c>
      <c r="S3" s="91">
        <v>13</v>
      </c>
      <c r="T3" s="91">
        <v>100</v>
      </c>
      <c r="U3" s="15">
        <f t="shared" ref="U3:U18" si="6">IF(T3&gt;=90,2,IF(T3&gt;=80,1,0))</f>
        <v>2</v>
      </c>
      <c r="V3" s="91">
        <v>0</v>
      </c>
      <c r="W3" s="91">
        <v>3</v>
      </c>
      <c r="X3" s="19">
        <f t="shared" si="0"/>
        <v>18</v>
      </c>
      <c r="Y3" s="19">
        <f t="shared" ref="Y3:Y18" si="7">ROUND(X3/$X$2*100,0)</f>
        <v>100</v>
      </c>
    </row>
    <row r="4" spans="1:25" ht="27.75" customHeight="1" x14ac:dyDescent="0.25">
      <c r="A4" s="9" t="s">
        <v>37</v>
      </c>
      <c r="B4" s="41">
        <v>3</v>
      </c>
      <c r="C4" s="173" t="s">
        <v>319</v>
      </c>
      <c r="D4" s="173" t="s">
        <v>595</v>
      </c>
      <c r="E4" s="73" t="s">
        <v>462</v>
      </c>
      <c r="F4" s="15">
        <f t="shared" si="1"/>
        <v>2</v>
      </c>
      <c r="G4" s="91">
        <v>216</v>
      </c>
      <c r="H4" s="91">
        <v>11</v>
      </c>
      <c r="I4" s="229">
        <v>11</v>
      </c>
      <c r="J4" s="90">
        <f t="shared" si="2"/>
        <v>2</v>
      </c>
      <c r="K4" s="227">
        <v>96.666666666666671</v>
      </c>
      <c r="L4" s="15">
        <f t="shared" si="3"/>
        <v>4</v>
      </c>
      <c r="M4" s="223">
        <v>44652</v>
      </c>
      <c r="N4" s="15">
        <f>IF(M4='Месяц МНТРГ_апрель'!$A$2,4,IF(M4='Месяц МНТРГ_апрель'!$B$2,3,IF(M4='Месяц МНТРГ_апрель'!$C$2,2,IF(M4='Месяц МНТРГ_апрель'!$D$2,1,0))))</f>
        <v>4</v>
      </c>
      <c r="O4" s="230">
        <v>213</v>
      </c>
      <c r="P4" s="230">
        <v>213</v>
      </c>
      <c r="Q4" s="81">
        <f t="shared" si="4"/>
        <v>100</v>
      </c>
      <c r="R4" s="15">
        <f t="shared" si="5"/>
        <v>4</v>
      </c>
      <c r="S4" s="91">
        <v>364</v>
      </c>
      <c r="T4" s="91">
        <v>100</v>
      </c>
      <c r="U4" s="15">
        <f t="shared" si="6"/>
        <v>2</v>
      </c>
      <c r="V4" s="91">
        <v>4</v>
      </c>
      <c r="W4" s="91">
        <v>101</v>
      </c>
      <c r="X4" s="19">
        <f t="shared" si="0"/>
        <v>18</v>
      </c>
      <c r="Y4" s="19">
        <f t="shared" si="7"/>
        <v>100</v>
      </c>
    </row>
    <row r="5" spans="1:25" ht="30" x14ac:dyDescent="0.25">
      <c r="A5" s="9" t="s">
        <v>37</v>
      </c>
      <c r="B5" s="41">
        <v>5</v>
      </c>
      <c r="C5" s="173" t="s">
        <v>328</v>
      </c>
      <c r="D5" s="173" t="s">
        <v>596</v>
      </c>
      <c r="E5" s="73" t="s">
        <v>462</v>
      </c>
      <c r="F5" s="15">
        <f t="shared" si="1"/>
        <v>2</v>
      </c>
      <c r="G5" s="91">
        <v>71</v>
      </c>
      <c r="H5" s="91">
        <v>5</v>
      </c>
      <c r="I5" s="229">
        <v>5</v>
      </c>
      <c r="J5" s="90">
        <f t="shared" si="2"/>
        <v>2</v>
      </c>
      <c r="K5" s="227">
        <v>93.333333333333329</v>
      </c>
      <c r="L5" s="15">
        <f t="shared" si="3"/>
        <v>4</v>
      </c>
      <c r="M5" s="223">
        <v>44652</v>
      </c>
      <c r="N5" s="15">
        <f>IF(M5='Месяц МНТРГ_апрель'!$A$2,4,IF(M5='Месяц МНТРГ_апрель'!$B$2,3,IF(M5='Месяц МНТРГ_апрель'!$C$2,2,IF(M5='Месяц МНТРГ_апрель'!$D$2,1,0))))</f>
        <v>4</v>
      </c>
      <c r="O5" s="230">
        <v>71</v>
      </c>
      <c r="P5" s="230">
        <v>67</v>
      </c>
      <c r="Q5" s="81">
        <f t="shared" si="4"/>
        <v>94</v>
      </c>
      <c r="R5" s="15">
        <f t="shared" si="5"/>
        <v>4</v>
      </c>
      <c r="S5" s="91">
        <v>97</v>
      </c>
      <c r="T5" s="91">
        <v>97</v>
      </c>
      <c r="U5" s="15">
        <f t="shared" si="6"/>
        <v>2</v>
      </c>
      <c r="V5" s="91">
        <v>2</v>
      </c>
      <c r="W5" s="91">
        <v>35</v>
      </c>
      <c r="X5" s="19">
        <f t="shared" si="0"/>
        <v>18</v>
      </c>
      <c r="Y5" s="19">
        <f t="shared" si="7"/>
        <v>100</v>
      </c>
    </row>
    <row r="6" spans="1:25" ht="30" x14ac:dyDescent="0.25">
      <c r="A6" s="9" t="s">
        <v>37</v>
      </c>
      <c r="B6" s="41">
        <v>7</v>
      </c>
      <c r="C6" s="173" t="s">
        <v>330</v>
      </c>
      <c r="D6" s="173" t="s">
        <v>604</v>
      </c>
      <c r="E6" s="73" t="s">
        <v>462</v>
      </c>
      <c r="F6" s="15">
        <f t="shared" si="1"/>
        <v>2</v>
      </c>
      <c r="G6" s="91">
        <v>45</v>
      </c>
      <c r="H6" s="91">
        <v>4</v>
      </c>
      <c r="I6" s="229">
        <v>4</v>
      </c>
      <c r="J6" s="90">
        <f t="shared" si="2"/>
        <v>2</v>
      </c>
      <c r="K6" s="227">
        <v>95</v>
      </c>
      <c r="L6" s="15">
        <f t="shared" si="3"/>
        <v>4</v>
      </c>
      <c r="M6" s="223">
        <v>44652</v>
      </c>
      <c r="N6" s="15">
        <f>IF(M6='Месяц МНТРГ_апрель'!$A$2,4,IF(M6='Месяц МНТРГ_апрель'!$B$2,3,IF(M6='Месяц МНТРГ_апрель'!$C$2,2,IF(M6='Месяц МНТРГ_апрель'!$D$2,1,0))))</f>
        <v>4</v>
      </c>
      <c r="O6" s="230">
        <v>45</v>
      </c>
      <c r="P6" s="230">
        <v>45</v>
      </c>
      <c r="Q6" s="81">
        <f t="shared" si="4"/>
        <v>100</v>
      </c>
      <c r="R6" s="15">
        <f t="shared" si="5"/>
        <v>4</v>
      </c>
      <c r="S6" s="91">
        <v>67</v>
      </c>
      <c r="T6" s="91">
        <v>100</v>
      </c>
      <c r="U6" s="15">
        <f t="shared" si="6"/>
        <v>2</v>
      </c>
      <c r="V6" s="91">
        <v>0</v>
      </c>
      <c r="W6" s="91">
        <v>5</v>
      </c>
      <c r="X6" s="19">
        <f t="shared" si="0"/>
        <v>18</v>
      </c>
      <c r="Y6" s="19">
        <f t="shared" si="7"/>
        <v>100</v>
      </c>
    </row>
    <row r="7" spans="1:25" ht="30" x14ac:dyDescent="0.25">
      <c r="A7" s="9" t="s">
        <v>37</v>
      </c>
      <c r="B7" s="41">
        <v>8</v>
      </c>
      <c r="C7" s="173" t="s">
        <v>331</v>
      </c>
      <c r="D7" s="173" t="s">
        <v>597</v>
      </c>
      <c r="E7" s="73" t="s">
        <v>462</v>
      </c>
      <c r="F7" s="15">
        <f t="shared" si="1"/>
        <v>2</v>
      </c>
      <c r="G7" s="91">
        <v>58</v>
      </c>
      <c r="H7" s="91">
        <v>4</v>
      </c>
      <c r="I7" s="229">
        <v>4</v>
      </c>
      <c r="J7" s="90">
        <f t="shared" si="2"/>
        <v>2</v>
      </c>
      <c r="K7" s="227">
        <v>96.666666666666671</v>
      </c>
      <c r="L7" s="15">
        <f t="shared" si="3"/>
        <v>4</v>
      </c>
      <c r="M7" s="223">
        <v>44652</v>
      </c>
      <c r="N7" s="15">
        <f>IF(M7='Месяц МНТРГ_апрель'!$A$2,4,IF(M7='Месяц МНТРГ_апрель'!$B$2,3,IF(M7='Месяц МНТРГ_апрель'!$C$2,2,IF(M7='Месяц МНТРГ_апрель'!$D$2,1,0))))</f>
        <v>4</v>
      </c>
      <c r="O7" s="230">
        <v>58</v>
      </c>
      <c r="P7" s="230">
        <v>58</v>
      </c>
      <c r="Q7" s="81">
        <f t="shared" si="4"/>
        <v>100</v>
      </c>
      <c r="R7" s="15">
        <f t="shared" si="5"/>
        <v>4</v>
      </c>
      <c r="S7" s="91">
        <v>56</v>
      </c>
      <c r="T7" s="91">
        <v>100</v>
      </c>
      <c r="U7" s="15">
        <f t="shared" si="6"/>
        <v>2</v>
      </c>
      <c r="V7" s="91">
        <v>0</v>
      </c>
      <c r="W7" s="91">
        <v>6</v>
      </c>
      <c r="X7" s="19">
        <f t="shared" si="0"/>
        <v>18</v>
      </c>
      <c r="Y7" s="19">
        <f t="shared" si="7"/>
        <v>100</v>
      </c>
    </row>
    <row r="8" spans="1:25" ht="30" x14ac:dyDescent="0.25">
      <c r="A8" s="9" t="s">
        <v>37</v>
      </c>
      <c r="B8" s="41">
        <v>9</v>
      </c>
      <c r="C8" s="173" t="s">
        <v>332</v>
      </c>
      <c r="D8" s="173" t="s">
        <v>598</v>
      </c>
      <c r="E8" s="73" t="s">
        <v>462</v>
      </c>
      <c r="F8" s="15">
        <f t="shared" si="1"/>
        <v>2</v>
      </c>
      <c r="G8" s="91">
        <v>60</v>
      </c>
      <c r="H8" s="91">
        <v>3</v>
      </c>
      <c r="I8" s="229">
        <v>3</v>
      </c>
      <c r="J8" s="90">
        <f t="shared" si="2"/>
        <v>2</v>
      </c>
      <c r="K8" s="227">
        <v>96.666666666666671</v>
      </c>
      <c r="L8" s="15">
        <f t="shared" si="3"/>
        <v>4</v>
      </c>
      <c r="M8" s="223">
        <v>44652</v>
      </c>
      <c r="N8" s="15">
        <f>IF(M8='Месяц МНТРГ_апрель'!$A$2,4,IF(M8='Месяц МНТРГ_апрель'!$B$2,3,IF(M8='Месяц МНТРГ_апрель'!$C$2,2,IF(M8='Месяц МНТРГ_апрель'!$D$2,1,0))))</f>
        <v>4</v>
      </c>
      <c r="O8" s="230">
        <v>61</v>
      </c>
      <c r="P8" s="230">
        <v>60</v>
      </c>
      <c r="Q8" s="81">
        <f t="shared" si="4"/>
        <v>98</v>
      </c>
      <c r="R8" s="15">
        <f t="shared" si="5"/>
        <v>4</v>
      </c>
      <c r="S8" s="91">
        <v>67</v>
      </c>
      <c r="T8" s="91">
        <v>100</v>
      </c>
      <c r="U8" s="15">
        <f t="shared" si="6"/>
        <v>2</v>
      </c>
      <c r="V8" s="91">
        <v>0</v>
      </c>
      <c r="W8" s="91">
        <v>55</v>
      </c>
      <c r="X8" s="19">
        <f t="shared" si="0"/>
        <v>18</v>
      </c>
      <c r="Y8" s="19">
        <f t="shared" si="7"/>
        <v>100</v>
      </c>
    </row>
    <row r="9" spans="1:25" ht="30" x14ac:dyDescent="0.25">
      <c r="A9" s="9" t="s">
        <v>37</v>
      </c>
      <c r="B9" s="41">
        <v>13</v>
      </c>
      <c r="C9" s="173" t="s">
        <v>321</v>
      </c>
      <c r="D9" s="173" t="s">
        <v>599</v>
      </c>
      <c r="E9" s="73" t="s">
        <v>462</v>
      </c>
      <c r="F9" s="15">
        <f t="shared" si="1"/>
        <v>2</v>
      </c>
      <c r="G9" s="91">
        <v>126</v>
      </c>
      <c r="H9" s="91">
        <v>8</v>
      </c>
      <c r="I9" s="229">
        <v>8</v>
      </c>
      <c r="J9" s="90">
        <f t="shared" si="2"/>
        <v>2</v>
      </c>
      <c r="K9" s="227">
        <v>96.666666666666671</v>
      </c>
      <c r="L9" s="15">
        <f t="shared" si="3"/>
        <v>4</v>
      </c>
      <c r="M9" s="223">
        <v>44652</v>
      </c>
      <c r="N9" s="15">
        <f>IF(M9='Месяц МНТРГ_апрель'!$A$2,4,IF(M9='Месяц МНТРГ_апрель'!$B$2,3,IF(M9='Месяц МНТРГ_апрель'!$C$2,2,IF(M9='Месяц МНТРГ_апрель'!$D$2,1,0))))</f>
        <v>4</v>
      </c>
      <c r="O9" s="230">
        <v>126</v>
      </c>
      <c r="P9" s="230">
        <v>126</v>
      </c>
      <c r="Q9" s="81">
        <f t="shared" si="4"/>
        <v>100</v>
      </c>
      <c r="R9" s="15">
        <f t="shared" si="5"/>
        <v>4</v>
      </c>
      <c r="S9" s="91">
        <v>159</v>
      </c>
      <c r="T9" s="91">
        <v>100</v>
      </c>
      <c r="U9" s="15">
        <f t="shared" si="6"/>
        <v>2</v>
      </c>
      <c r="V9" s="91">
        <v>12</v>
      </c>
      <c r="W9" s="91">
        <v>59</v>
      </c>
      <c r="X9" s="19">
        <f t="shared" si="0"/>
        <v>18</v>
      </c>
      <c r="Y9" s="19">
        <f t="shared" si="7"/>
        <v>100</v>
      </c>
    </row>
    <row r="10" spans="1:25" ht="30" x14ac:dyDescent="0.25">
      <c r="A10" s="9" t="s">
        <v>37</v>
      </c>
      <c r="B10" s="41">
        <v>14</v>
      </c>
      <c r="C10" s="173" t="s">
        <v>322</v>
      </c>
      <c r="D10" s="173" t="s">
        <v>603</v>
      </c>
      <c r="E10" s="73" t="s">
        <v>462</v>
      </c>
      <c r="F10" s="15">
        <f t="shared" si="1"/>
        <v>2</v>
      </c>
      <c r="G10" s="91">
        <v>227</v>
      </c>
      <c r="H10" s="91">
        <v>13</v>
      </c>
      <c r="I10" s="229">
        <v>13</v>
      </c>
      <c r="J10" s="90">
        <f t="shared" si="2"/>
        <v>2</v>
      </c>
      <c r="K10" s="227">
        <v>98.333333333333329</v>
      </c>
      <c r="L10" s="15">
        <f t="shared" si="3"/>
        <v>4</v>
      </c>
      <c r="M10" s="223">
        <v>44652</v>
      </c>
      <c r="N10" s="15">
        <f>IF(M10='Месяц МНТРГ_апрель'!$A$2,4,IF(M10='Месяц МНТРГ_апрель'!$B$2,3,IF(M10='Месяц МНТРГ_апрель'!$C$2,2,IF(M10='Месяц МНТРГ_апрель'!$D$2,1,0))))</f>
        <v>4</v>
      </c>
      <c r="O10" s="230">
        <v>227</v>
      </c>
      <c r="P10" s="230">
        <v>227</v>
      </c>
      <c r="Q10" s="81">
        <f t="shared" si="4"/>
        <v>100</v>
      </c>
      <c r="R10" s="15">
        <f t="shared" si="5"/>
        <v>4</v>
      </c>
      <c r="S10" s="91">
        <v>238</v>
      </c>
      <c r="T10" s="91">
        <v>100</v>
      </c>
      <c r="U10" s="15">
        <f t="shared" si="6"/>
        <v>2</v>
      </c>
      <c r="V10" s="91">
        <v>7</v>
      </c>
      <c r="W10" s="91">
        <v>148</v>
      </c>
      <c r="X10" s="19">
        <f t="shared" si="0"/>
        <v>18</v>
      </c>
      <c r="Y10" s="19">
        <f t="shared" si="7"/>
        <v>100</v>
      </c>
    </row>
    <row r="11" spans="1:25" ht="30" x14ac:dyDescent="0.25">
      <c r="A11" s="9" t="s">
        <v>37</v>
      </c>
      <c r="B11" s="41">
        <v>16</v>
      </c>
      <c r="C11" s="173" t="s">
        <v>324</v>
      </c>
      <c r="D11" s="173" t="s">
        <v>600</v>
      </c>
      <c r="E11" s="73" t="s">
        <v>462</v>
      </c>
      <c r="F11" s="15">
        <f t="shared" si="1"/>
        <v>2</v>
      </c>
      <c r="G11" s="91">
        <v>64</v>
      </c>
      <c r="H11" s="91">
        <v>3</v>
      </c>
      <c r="I11" s="229">
        <v>3</v>
      </c>
      <c r="J11" s="90">
        <f t="shared" si="2"/>
        <v>2</v>
      </c>
      <c r="K11" s="227">
        <v>91.666666666666657</v>
      </c>
      <c r="L11" s="15">
        <f t="shared" si="3"/>
        <v>4</v>
      </c>
      <c r="M11" s="223">
        <v>44652</v>
      </c>
      <c r="N11" s="15">
        <f>IF(M11='Месяц МНТРГ_апрель'!$A$2,4,IF(M11='Месяц МНТРГ_апрель'!$B$2,3,IF(M11='Месяц МНТРГ_апрель'!$C$2,2,IF(M11='Месяц МНТРГ_апрель'!$D$2,1,0))))</f>
        <v>4</v>
      </c>
      <c r="O11" s="230">
        <v>64</v>
      </c>
      <c r="P11" s="230">
        <v>64</v>
      </c>
      <c r="Q11" s="81">
        <f t="shared" si="4"/>
        <v>100</v>
      </c>
      <c r="R11" s="15">
        <f t="shared" si="5"/>
        <v>4</v>
      </c>
      <c r="S11" s="91">
        <v>112</v>
      </c>
      <c r="T11" s="91">
        <v>100</v>
      </c>
      <c r="U11" s="15">
        <f t="shared" si="6"/>
        <v>2</v>
      </c>
      <c r="V11" s="91">
        <v>9</v>
      </c>
      <c r="W11" s="91">
        <v>0</v>
      </c>
      <c r="X11" s="19">
        <f t="shared" si="0"/>
        <v>18</v>
      </c>
      <c r="Y11" s="19">
        <f t="shared" si="7"/>
        <v>100</v>
      </c>
    </row>
    <row r="12" spans="1:25" ht="24.75" customHeight="1" x14ac:dyDescent="0.25">
      <c r="A12" s="9" t="s">
        <v>37</v>
      </c>
      <c r="B12" s="41">
        <v>10</v>
      </c>
      <c r="C12" s="173" t="s">
        <v>327</v>
      </c>
      <c r="D12" s="173" t="s">
        <v>602</v>
      </c>
      <c r="E12" s="73" t="s">
        <v>462</v>
      </c>
      <c r="F12" s="15">
        <f t="shared" si="1"/>
        <v>2</v>
      </c>
      <c r="G12" s="91">
        <v>221</v>
      </c>
      <c r="H12" s="91">
        <v>11</v>
      </c>
      <c r="I12" s="229">
        <v>11</v>
      </c>
      <c r="J12" s="90">
        <f t="shared" si="2"/>
        <v>2</v>
      </c>
      <c r="K12" s="227">
        <v>90</v>
      </c>
      <c r="L12" s="15">
        <f t="shared" si="3"/>
        <v>3</v>
      </c>
      <c r="M12" s="223">
        <v>44652</v>
      </c>
      <c r="N12" s="15">
        <f>IF(M12='Месяц МНТРГ_апрель'!$A$2,4,IF(M12='Месяц МНТРГ_апрель'!$B$2,3,IF(M12='Месяц МНТРГ_апрель'!$C$2,2,IF(M12='Месяц МНТРГ_апрель'!$D$2,1,0))))</f>
        <v>4</v>
      </c>
      <c r="O12" s="230">
        <v>220</v>
      </c>
      <c r="P12" s="230">
        <v>206</v>
      </c>
      <c r="Q12" s="81">
        <f t="shared" si="4"/>
        <v>94</v>
      </c>
      <c r="R12" s="15">
        <f t="shared" si="5"/>
        <v>4</v>
      </c>
      <c r="S12" s="91">
        <v>239</v>
      </c>
      <c r="T12" s="91">
        <v>99</v>
      </c>
      <c r="U12" s="15">
        <f t="shared" si="6"/>
        <v>2</v>
      </c>
      <c r="V12" s="91">
        <v>9</v>
      </c>
      <c r="W12" s="91">
        <v>11</v>
      </c>
      <c r="X12" s="19">
        <f t="shared" si="0"/>
        <v>17</v>
      </c>
      <c r="Y12" s="19">
        <f t="shared" si="7"/>
        <v>94</v>
      </c>
    </row>
    <row r="13" spans="1:25" ht="30" x14ac:dyDescent="0.25">
      <c r="A13" s="9" t="s">
        <v>37</v>
      </c>
      <c r="B13" s="41">
        <v>15</v>
      </c>
      <c r="C13" s="173" t="s">
        <v>323</v>
      </c>
      <c r="D13" s="173" t="s">
        <v>475</v>
      </c>
      <c r="E13" s="73" t="s">
        <v>462</v>
      </c>
      <c r="F13" s="15">
        <f t="shared" si="1"/>
        <v>2</v>
      </c>
      <c r="G13" s="91">
        <v>106</v>
      </c>
      <c r="H13" s="91">
        <v>6</v>
      </c>
      <c r="I13" s="229">
        <v>6</v>
      </c>
      <c r="J13" s="90">
        <f t="shared" si="2"/>
        <v>2</v>
      </c>
      <c r="K13" s="227">
        <v>88.333333333333329</v>
      </c>
      <c r="L13" s="15">
        <f t="shared" si="3"/>
        <v>3</v>
      </c>
      <c r="M13" s="223">
        <v>44652</v>
      </c>
      <c r="N13" s="15">
        <f>IF(M13='Месяц МНТРГ_апрель'!$A$2,4,IF(M13='Месяц МНТРГ_апрель'!$B$2,3,IF(M13='Месяц МНТРГ_апрель'!$C$2,2,IF(M13='Месяц МНТРГ_апрель'!$D$2,1,0))))</f>
        <v>4</v>
      </c>
      <c r="O13" s="230">
        <v>105</v>
      </c>
      <c r="P13" s="230">
        <v>104</v>
      </c>
      <c r="Q13" s="81">
        <f t="shared" si="4"/>
        <v>99</v>
      </c>
      <c r="R13" s="15">
        <f t="shared" si="5"/>
        <v>4</v>
      </c>
      <c r="S13" s="91">
        <v>136</v>
      </c>
      <c r="T13" s="91">
        <v>100</v>
      </c>
      <c r="U13" s="15">
        <f t="shared" si="6"/>
        <v>2</v>
      </c>
      <c r="V13" s="91">
        <v>0</v>
      </c>
      <c r="W13" s="91">
        <v>32</v>
      </c>
      <c r="X13" s="19">
        <f t="shared" si="0"/>
        <v>17</v>
      </c>
      <c r="Y13" s="19">
        <f t="shared" si="7"/>
        <v>94</v>
      </c>
    </row>
    <row r="14" spans="1:25" ht="31.5" customHeight="1" x14ac:dyDescent="0.25">
      <c r="A14" s="9" t="s">
        <v>37</v>
      </c>
      <c r="B14" s="41">
        <v>1</v>
      </c>
      <c r="C14" s="173" t="s">
        <v>318</v>
      </c>
      <c r="D14" s="173" t="s">
        <v>474</v>
      </c>
      <c r="E14" s="73" t="s">
        <v>462</v>
      </c>
      <c r="F14" s="15">
        <f t="shared" si="1"/>
        <v>2</v>
      </c>
      <c r="G14" s="91">
        <v>59</v>
      </c>
      <c r="H14" s="91">
        <v>5</v>
      </c>
      <c r="I14" s="229">
        <v>5</v>
      </c>
      <c r="J14" s="90">
        <f t="shared" si="2"/>
        <v>2</v>
      </c>
      <c r="K14" s="227">
        <v>96.666666666666671</v>
      </c>
      <c r="L14" s="15">
        <f t="shared" si="3"/>
        <v>4</v>
      </c>
      <c r="M14" s="223">
        <v>44621</v>
      </c>
      <c r="N14" s="15">
        <f>IF(M14='Месяц МНТРГ_апрель'!$A$2,4,IF(M14='Месяц МНТРГ_апрель'!$B$2,3,IF(M14='Месяц МНТРГ_апрель'!$C$2,2,IF(M14='Месяц МНТРГ_апрель'!$D$2,1,0))))</f>
        <v>2</v>
      </c>
      <c r="O14" s="230">
        <v>59</v>
      </c>
      <c r="P14" s="230">
        <v>59</v>
      </c>
      <c r="Q14" s="81">
        <f t="shared" si="4"/>
        <v>100</v>
      </c>
      <c r="R14" s="15">
        <f t="shared" si="5"/>
        <v>4</v>
      </c>
      <c r="S14" s="91">
        <v>87</v>
      </c>
      <c r="T14" s="91">
        <v>100</v>
      </c>
      <c r="U14" s="15">
        <f t="shared" si="6"/>
        <v>2</v>
      </c>
      <c r="V14" s="91">
        <v>0</v>
      </c>
      <c r="W14" s="91">
        <v>4</v>
      </c>
      <c r="X14" s="19">
        <f t="shared" si="0"/>
        <v>16</v>
      </c>
      <c r="Y14" s="19">
        <f t="shared" si="7"/>
        <v>89</v>
      </c>
    </row>
    <row r="15" spans="1:25" ht="30" x14ac:dyDescent="0.25">
      <c r="A15" s="9" t="s">
        <v>37</v>
      </c>
      <c r="B15" s="41">
        <v>4</v>
      </c>
      <c r="C15" s="173" t="s">
        <v>325</v>
      </c>
      <c r="D15" s="173" t="s">
        <v>477</v>
      </c>
      <c r="E15" s="73" t="s">
        <v>462</v>
      </c>
      <c r="F15" s="15">
        <f t="shared" si="1"/>
        <v>2</v>
      </c>
      <c r="G15" s="91">
        <v>48</v>
      </c>
      <c r="H15" s="91">
        <v>3</v>
      </c>
      <c r="I15" s="229">
        <v>3</v>
      </c>
      <c r="J15" s="90">
        <f t="shared" si="2"/>
        <v>2</v>
      </c>
      <c r="K15" s="227">
        <v>50</v>
      </c>
      <c r="L15" s="15">
        <f t="shared" si="3"/>
        <v>2</v>
      </c>
      <c r="M15" s="223">
        <v>44652</v>
      </c>
      <c r="N15" s="15">
        <f>IF(M15='Месяц МНТРГ_апрель'!$A$2,4,IF(M15='Месяц МНТРГ_апрель'!$B$2,3,IF(M15='Месяц МНТРГ_апрель'!$C$2,2,IF(M15='Месяц МНТРГ_апрель'!$D$2,1,0))))</f>
        <v>4</v>
      </c>
      <c r="O15" s="230">
        <v>48</v>
      </c>
      <c r="P15" s="230">
        <v>48</v>
      </c>
      <c r="Q15" s="81">
        <f t="shared" si="4"/>
        <v>100</v>
      </c>
      <c r="R15" s="15">
        <f t="shared" si="5"/>
        <v>4</v>
      </c>
      <c r="S15" s="91">
        <v>52</v>
      </c>
      <c r="T15" s="91">
        <v>100</v>
      </c>
      <c r="U15" s="15">
        <f t="shared" si="6"/>
        <v>2</v>
      </c>
      <c r="V15" s="91">
        <v>4</v>
      </c>
      <c r="W15" s="91">
        <v>15</v>
      </c>
      <c r="X15" s="19">
        <f t="shared" si="0"/>
        <v>16</v>
      </c>
      <c r="Y15" s="19">
        <f t="shared" si="7"/>
        <v>89</v>
      </c>
    </row>
    <row r="16" spans="1:25" ht="30" x14ac:dyDescent="0.25">
      <c r="A16" s="9" t="s">
        <v>37</v>
      </c>
      <c r="B16" s="41">
        <v>6</v>
      </c>
      <c r="C16" s="173" t="s">
        <v>329</v>
      </c>
      <c r="D16" s="173" t="s">
        <v>606</v>
      </c>
      <c r="E16" s="73" t="s">
        <v>462</v>
      </c>
      <c r="F16" s="15">
        <f t="shared" si="1"/>
        <v>2</v>
      </c>
      <c r="G16" s="91">
        <v>67</v>
      </c>
      <c r="H16" s="91">
        <v>4</v>
      </c>
      <c r="I16" s="229">
        <v>4</v>
      </c>
      <c r="J16" s="90">
        <f t="shared" si="2"/>
        <v>2</v>
      </c>
      <c r="K16" s="227">
        <v>71.666666666666671</v>
      </c>
      <c r="L16" s="15">
        <f t="shared" si="3"/>
        <v>2</v>
      </c>
      <c r="M16" s="223">
        <v>44652</v>
      </c>
      <c r="N16" s="15">
        <f>IF(M16='Месяц МНТРГ_апрель'!$A$2,4,IF(M16='Месяц МНТРГ_апрель'!$B$2,3,IF(M16='Месяц МНТРГ_апрель'!$C$2,2,IF(M16='Месяц МНТРГ_апрель'!$D$2,1,0))))</f>
        <v>4</v>
      </c>
      <c r="O16" s="230">
        <v>66</v>
      </c>
      <c r="P16" s="230">
        <v>66</v>
      </c>
      <c r="Q16" s="81">
        <f t="shared" si="4"/>
        <v>100</v>
      </c>
      <c r="R16" s="15">
        <f t="shared" si="5"/>
        <v>4</v>
      </c>
      <c r="S16" s="91">
        <v>107</v>
      </c>
      <c r="T16" s="91">
        <v>100</v>
      </c>
      <c r="U16" s="15">
        <f t="shared" si="6"/>
        <v>2</v>
      </c>
      <c r="V16" s="91">
        <v>1</v>
      </c>
      <c r="W16" s="91">
        <v>5</v>
      </c>
      <c r="X16" s="19">
        <f t="shared" si="0"/>
        <v>16</v>
      </c>
      <c r="Y16" s="19">
        <f t="shared" si="7"/>
        <v>89</v>
      </c>
    </row>
    <row r="17" spans="1:25" ht="30" x14ac:dyDescent="0.25">
      <c r="A17" s="9" t="s">
        <v>37</v>
      </c>
      <c r="B17" s="41">
        <v>11</v>
      </c>
      <c r="C17" s="173" t="s">
        <v>320</v>
      </c>
      <c r="D17" s="173" t="s">
        <v>476</v>
      </c>
      <c r="E17" s="73" t="s">
        <v>462</v>
      </c>
      <c r="F17" s="15">
        <f t="shared" si="1"/>
        <v>2</v>
      </c>
      <c r="G17" s="91">
        <v>229</v>
      </c>
      <c r="H17" s="91">
        <v>11</v>
      </c>
      <c r="I17" s="229">
        <v>11</v>
      </c>
      <c r="J17" s="90">
        <f t="shared" si="2"/>
        <v>2</v>
      </c>
      <c r="K17" s="227">
        <v>78.333333333333329</v>
      </c>
      <c r="L17" s="15">
        <f t="shared" si="3"/>
        <v>2</v>
      </c>
      <c r="M17" s="223">
        <v>44652</v>
      </c>
      <c r="N17" s="15">
        <f>IF(M17='Месяц МНТРГ_апрель'!$A$2,4,IF(M17='Месяц МНТРГ_апрель'!$B$2,3,IF(M17='Месяц МНТРГ_апрель'!$C$2,2,IF(M17='Месяц МНТРГ_апрель'!$D$2,1,0))))</f>
        <v>4</v>
      </c>
      <c r="O17" s="230">
        <v>231</v>
      </c>
      <c r="P17" s="230">
        <v>229</v>
      </c>
      <c r="Q17" s="81">
        <f t="shared" si="4"/>
        <v>99</v>
      </c>
      <c r="R17" s="15">
        <f t="shared" si="5"/>
        <v>4</v>
      </c>
      <c r="S17" s="91">
        <v>365</v>
      </c>
      <c r="T17" s="91">
        <v>100</v>
      </c>
      <c r="U17" s="15">
        <f t="shared" si="6"/>
        <v>2</v>
      </c>
      <c r="V17" s="91">
        <v>3</v>
      </c>
      <c r="W17" s="91">
        <v>23</v>
      </c>
      <c r="X17" s="19">
        <f t="shared" si="0"/>
        <v>16</v>
      </c>
      <c r="Y17" s="19">
        <f t="shared" si="7"/>
        <v>89</v>
      </c>
    </row>
    <row r="18" spans="1:25" ht="30" customHeight="1" x14ac:dyDescent="0.25">
      <c r="A18" s="9" t="s">
        <v>37</v>
      </c>
      <c r="B18" s="41">
        <v>12</v>
      </c>
      <c r="C18" s="173" t="s">
        <v>326</v>
      </c>
      <c r="D18" s="173" t="s">
        <v>605</v>
      </c>
      <c r="E18" s="73" t="s">
        <v>462</v>
      </c>
      <c r="F18" s="15">
        <f t="shared" si="1"/>
        <v>2</v>
      </c>
      <c r="G18" s="91">
        <v>214</v>
      </c>
      <c r="H18" s="91">
        <v>11</v>
      </c>
      <c r="I18" s="229">
        <v>11</v>
      </c>
      <c r="J18" s="90">
        <f t="shared" si="2"/>
        <v>2</v>
      </c>
      <c r="K18" s="227">
        <v>68.333333333333329</v>
      </c>
      <c r="L18" s="15">
        <f t="shared" si="3"/>
        <v>2</v>
      </c>
      <c r="M18" s="223">
        <v>44652</v>
      </c>
      <c r="N18" s="15">
        <f>IF(M18='Месяц МНТРГ_апрель'!$A$2,4,IF(M18='Месяц МНТРГ_апрель'!$B$2,3,IF(M18='Месяц МНТРГ_апрель'!$C$2,2,IF(M18='Месяц МНТРГ_апрель'!$D$2,1,0))))</f>
        <v>4</v>
      </c>
      <c r="O18" s="230">
        <v>215</v>
      </c>
      <c r="P18" s="230">
        <v>215</v>
      </c>
      <c r="Q18" s="81">
        <f t="shared" si="4"/>
        <v>100</v>
      </c>
      <c r="R18" s="15">
        <f t="shared" si="5"/>
        <v>4</v>
      </c>
      <c r="S18" s="91">
        <v>329</v>
      </c>
      <c r="T18" s="91">
        <v>100</v>
      </c>
      <c r="U18" s="15">
        <f t="shared" si="6"/>
        <v>2</v>
      </c>
      <c r="V18" s="91">
        <v>5</v>
      </c>
      <c r="W18" s="91">
        <v>117</v>
      </c>
      <c r="X18" s="19">
        <f t="shared" si="0"/>
        <v>16</v>
      </c>
      <c r="Y18" s="19">
        <f t="shared" si="7"/>
        <v>89</v>
      </c>
    </row>
    <row r="19" spans="1:25" s="79" customFormat="1" ht="14.25" x14ac:dyDescent="0.25">
      <c r="A19" s="75"/>
      <c r="B19" s="75"/>
      <c r="C19" s="76" t="s">
        <v>60</v>
      </c>
      <c r="D19" s="160"/>
      <c r="E19" s="75"/>
      <c r="F19" s="23"/>
      <c r="G19" s="80">
        <f>SUM(G3:G18)</f>
        <v>1823</v>
      </c>
      <c r="H19" s="80">
        <f>SUM(H3:H18)</f>
        <v>103</v>
      </c>
      <c r="I19" s="80">
        <f>SUM(I3:I18)</f>
        <v>103</v>
      </c>
      <c r="J19" s="23"/>
      <c r="K19" s="78"/>
      <c r="L19" s="23"/>
      <c r="M19" s="74"/>
      <c r="N19" s="23"/>
      <c r="O19" s="75"/>
      <c r="P19" s="75"/>
      <c r="Q19" s="75"/>
      <c r="R19" s="23"/>
      <c r="X19" s="24"/>
      <c r="Y19" s="24"/>
    </row>
    <row r="20" spans="1:25" ht="15.75" thickBot="1" x14ac:dyDescent="0.3"/>
    <row r="21" spans="1:25" ht="16.5" thickBot="1" x14ac:dyDescent="0.3">
      <c r="T21" s="64" t="s">
        <v>59</v>
      </c>
      <c r="U21" s="65"/>
      <c r="V21" s="65"/>
      <c r="W21" s="66"/>
      <c r="X21" s="20">
        <f>AVERAGE(X3:X18)</f>
        <v>17.25</v>
      </c>
      <c r="Y21" s="21">
        <f>ROUND(X21/$X$2*100,0)</f>
        <v>96</v>
      </c>
    </row>
    <row r="22" spans="1:25" x14ac:dyDescent="0.25">
      <c r="D22" s="33"/>
      <c r="E22" s="33"/>
      <c r="F22" s="33"/>
      <c r="G22" s="33"/>
    </row>
    <row r="23" spans="1:25" x14ac:dyDescent="0.25">
      <c r="D23" s="148"/>
      <c r="E23" s="186"/>
      <c r="F23" s="33"/>
      <c r="G23" s="33"/>
    </row>
    <row r="24" spans="1:25" x14ac:dyDescent="0.25">
      <c r="D24" s="148"/>
      <c r="E24" s="186"/>
      <c r="F24" s="33"/>
      <c r="G24" s="33"/>
    </row>
    <row r="25" spans="1:25" x14ac:dyDescent="0.25">
      <c r="D25" s="148"/>
      <c r="E25" s="186"/>
      <c r="F25" s="33"/>
      <c r="G25" s="33"/>
    </row>
    <row r="26" spans="1:25" x14ac:dyDescent="0.25">
      <c r="D26" s="148"/>
      <c r="E26" s="186"/>
      <c r="F26" s="33"/>
      <c r="G26" s="33"/>
    </row>
    <row r="27" spans="1:25" x14ac:dyDescent="0.25">
      <c r="D27" s="148"/>
      <c r="E27" s="186"/>
      <c r="F27" s="33"/>
      <c r="G27" s="33"/>
    </row>
    <row r="28" spans="1:25" x14ac:dyDescent="0.25">
      <c r="D28" s="148"/>
      <c r="E28" s="186"/>
      <c r="F28" s="33"/>
      <c r="G28" s="33"/>
    </row>
    <row r="29" spans="1:25" x14ac:dyDescent="0.25">
      <c r="D29" s="148"/>
      <c r="E29" s="186"/>
      <c r="F29" s="33"/>
      <c r="G29" s="33"/>
    </row>
    <row r="30" spans="1:25" x14ac:dyDescent="0.25">
      <c r="D30" s="148"/>
      <c r="E30" s="186"/>
      <c r="F30" s="33"/>
      <c r="G30" s="33"/>
    </row>
    <row r="31" spans="1:25" x14ac:dyDescent="0.25">
      <c r="D31" s="148"/>
      <c r="E31" s="186"/>
      <c r="F31" s="33"/>
      <c r="G31" s="33"/>
    </row>
    <row r="32" spans="1:25" x14ac:dyDescent="0.25">
      <c r="D32" s="148"/>
      <c r="E32" s="186"/>
      <c r="F32" s="33"/>
      <c r="G32" s="33"/>
    </row>
    <row r="33" spans="4:7" x14ac:dyDescent="0.25">
      <c r="D33" s="148"/>
      <c r="E33" s="186"/>
      <c r="F33" s="33"/>
      <c r="G33" s="33"/>
    </row>
    <row r="34" spans="4:7" x14ac:dyDescent="0.25">
      <c r="D34" s="148"/>
      <c r="E34" s="186"/>
      <c r="F34" s="33"/>
      <c r="G34" s="33"/>
    </row>
    <row r="35" spans="4:7" x14ac:dyDescent="0.25">
      <c r="D35" s="148"/>
      <c r="E35" s="186"/>
      <c r="F35" s="33"/>
      <c r="G35" s="33"/>
    </row>
    <row r="36" spans="4:7" x14ac:dyDescent="0.25">
      <c r="D36" s="148"/>
      <c r="E36" s="186"/>
      <c r="F36" s="33"/>
      <c r="G36" s="33"/>
    </row>
    <row r="37" spans="4:7" x14ac:dyDescent="0.25">
      <c r="D37" s="148"/>
      <c r="E37" s="186"/>
      <c r="F37" s="33"/>
      <c r="G37" s="33"/>
    </row>
    <row r="38" spans="4:7" x14ac:dyDescent="0.25">
      <c r="D38" s="148"/>
      <c r="E38" s="186"/>
      <c r="F38" s="33"/>
      <c r="G38" s="33"/>
    </row>
    <row r="39" spans="4:7" x14ac:dyDescent="0.25">
      <c r="D39" s="33"/>
      <c r="E39" s="33"/>
      <c r="F39" s="33"/>
      <c r="G39" s="33"/>
    </row>
    <row r="40" spans="4:7" x14ac:dyDescent="0.25">
      <c r="D40" s="33"/>
      <c r="E40" s="33"/>
      <c r="F40" s="33"/>
      <c r="G40" s="33"/>
    </row>
    <row r="41" spans="4:7" x14ac:dyDescent="0.25">
      <c r="D41" s="33"/>
      <c r="E41" s="33"/>
      <c r="F41" s="33"/>
      <c r="G41" s="33"/>
    </row>
    <row r="42" spans="4:7" x14ac:dyDescent="0.25">
      <c r="D42" s="33"/>
      <c r="E42" s="33"/>
      <c r="F42" s="33"/>
      <c r="G42" s="33"/>
    </row>
  </sheetData>
  <sortState ref="A1:Y19">
    <sortCondition descending="1" ref="Y2:Y19"/>
  </sortState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Y22"/>
  <sheetViews>
    <sheetView zoomScale="59" zoomScaleNormal="59" workbookViewId="0">
      <pane xSplit="3" ySplit="2" topLeftCell="N3" activePane="bottomRight" state="frozen"/>
      <selection activeCell="E3" sqref="E3"/>
      <selection pane="topRight" activeCell="E3" sqref="E3"/>
      <selection pane="bottomLeft" activeCell="E3" sqref="E3"/>
      <selection pane="bottomRight" activeCell="AB31" sqref="AB31"/>
    </sheetView>
  </sheetViews>
  <sheetFormatPr defaultColWidth="8.85546875" defaultRowHeight="15" x14ac:dyDescent="0.25"/>
  <cols>
    <col min="1" max="1" width="35.42578125" style="46" customWidth="1"/>
    <col min="2" max="2" width="4.85546875" style="46" customWidth="1"/>
    <col min="3" max="4" width="33.42578125" style="46" customWidth="1"/>
    <col min="5" max="5" width="16.28515625" style="46" customWidth="1"/>
    <col min="6" max="6" width="7.85546875" style="46" customWidth="1"/>
    <col min="7" max="7" width="15.42578125" style="46" customWidth="1"/>
    <col min="8" max="8" width="12.42578125" style="46" customWidth="1"/>
    <col min="9" max="9" width="14.42578125" style="46" customWidth="1"/>
    <col min="10" max="11" width="12.42578125" style="46" customWidth="1"/>
    <col min="12" max="12" width="5.85546875" style="46" bestFit="1" customWidth="1"/>
    <col min="13" max="13" width="19.28515625" style="46" customWidth="1"/>
    <col min="14" max="14" width="5.85546875" style="46" bestFit="1" customWidth="1"/>
    <col min="15" max="15" width="16.42578125" style="46" customWidth="1"/>
    <col min="16" max="16" width="16.28515625" style="46" customWidth="1"/>
    <col min="17" max="17" width="9" style="46" bestFit="1" customWidth="1"/>
    <col min="18" max="18" width="5.85546875" style="46" bestFit="1" customWidth="1"/>
    <col min="19" max="19" width="12.42578125" style="46" customWidth="1"/>
    <col min="20" max="20" width="18" style="46" customWidth="1"/>
    <col min="21" max="21" width="12.42578125" style="46" bestFit="1" customWidth="1"/>
    <col min="22" max="22" width="12.85546875" style="46" customWidth="1"/>
    <col min="23" max="23" width="13" style="46" customWidth="1"/>
    <col min="24" max="24" width="12.42578125" style="46" bestFit="1" customWidth="1"/>
    <col min="25" max="25" width="7.140625" style="46" customWidth="1"/>
    <col min="26" max="16384" width="8.85546875" style="46"/>
  </cols>
  <sheetData>
    <row r="1" spans="1:25" s="53" customFormat="1" ht="154.5" x14ac:dyDescent="0.25">
      <c r="A1" s="47" t="s">
        <v>40</v>
      </c>
      <c r="B1" s="48"/>
      <c r="C1" s="49" t="s">
        <v>41</v>
      </c>
      <c r="D1" s="49" t="s">
        <v>478</v>
      </c>
      <c r="E1" s="50" t="s">
        <v>42</v>
      </c>
      <c r="F1" s="51" t="s">
        <v>50</v>
      </c>
      <c r="G1" s="50" t="s">
        <v>48</v>
      </c>
      <c r="H1" s="50" t="s">
        <v>46</v>
      </c>
      <c r="I1" s="50" t="s">
        <v>45</v>
      </c>
      <c r="J1" s="51" t="s">
        <v>49</v>
      </c>
      <c r="K1" s="50" t="s">
        <v>51</v>
      </c>
      <c r="L1" s="51" t="s">
        <v>52</v>
      </c>
      <c r="M1" s="50" t="s">
        <v>47</v>
      </c>
      <c r="N1" s="51" t="s">
        <v>53</v>
      </c>
      <c r="O1" s="50" t="s">
        <v>54</v>
      </c>
      <c r="P1" s="50" t="s">
        <v>55</v>
      </c>
      <c r="Q1" s="52" t="s">
        <v>57</v>
      </c>
      <c r="R1" s="51" t="s">
        <v>56</v>
      </c>
      <c r="S1" s="5" t="s">
        <v>444</v>
      </c>
      <c r="T1" s="5" t="s">
        <v>445</v>
      </c>
      <c r="U1" s="14" t="s">
        <v>446</v>
      </c>
      <c r="V1" s="5" t="s">
        <v>447</v>
      </c>
      <c r="W1" s="5" t="s">
        <v>448</v>
      </c>
      <c r="X1" s="17" t="s">
        <v>502</v>
      </c>
      <c r="Y1" s="17" t="s">
        <v>58</v>
      </c>
    </row>
    <row r="2" spans="1:25" s="53" customFormat="1" x14ac:dyDescent="0.25">
      <c r="A2" s="13" t="s">
        <v>708</v>
      </c>
      <c r="B2" s="54"/>
      <c r="C2" s="55"/>
      <c r="D2" s="55"/>
      <c r="E2" s="56"/>
      <c r="F2" s="57">
        <v>2</v>
      </c>
      <c r="G2" s="56"/>
      <c r="H2" s="56"/>
      <c r="I2" s="56"/>
      <c r="J2" s="57">
        <v>2</v>
      </c>
      <c r="K2" s="56"/>
      <c r="L2" s="57">
        <v>4</v>
      </c>
      <c r="M2" s="56"/>
      <c r="N2" s="57">
        <v>4</v>
      </c>
      <c r="O2" s="56"/>
      <c r="P2" s="56"/>
      <c r="Q2" s="56"/>
      <c r="R2" s="57">
        <v>4</v>
      </c>
      <c r="S2" s="12"/>
      <c r="T2" s="12"/>
      <c r="U2" s="16">
        <v>2</v>
      </c>
      <c r="V2" s="12"/>
      <c r="W2" s="12"/>
      <c r="X2" s="16">
        <f t="shared" ref="X2:X10" si="0">F2+J2+L2+N2+R2+U2</f>
        <v>18</v>
      </c>
      <c r="Y2" s="16">
        <v>100</v>
      </c>
    </row>
    <row r="3" spans="1:25" ht="30" customHeight="1" x14ac:dyDescent="0.25">
      <c r="A3" s="44" t="s">
        <v>38</v>
      </c>
      <c r="B3" s="45">
        <v>3</v>
      </c>
      <c r="C3" s="173" t="s">
        <v>384</v>
      </c>
      <c r="D3" s="173" t="s">
        <v>610</v>
      </c>
      <c r="E3" s="146" t="s">
        <v>462</v>
      </c>
      <c r="F3" s="90">
        <f t="shared" ref="F3:F10" si="1">IF(E3="21/22",2,0)</f>
        <v>2</v>
      </c>
      <c r="G3" s="91">
        <v>136</v>
      </c>
      <c r="H3" s="91">
        <v>6</v>
      </c>
      <c r="I3" s="235">
        <v>6</v>
      </c>
      <c r="J3" s="90">
        <f t="shared" ref="J3:J10" si="2">IF(ABS((H3-I3)/I3)&lt;=0.1,2,IF(AND(ABS((H3-I3)/I3)&gt;0.1,ABS((H3-I3)/I3)&lt;=0.2),1,0))</f>
        <v>2</v>
      </c>
      <c r="K3" s="231">
        <v>96.7</v>
      </c>
      <c r="L3" s="90">
        <f t="shared" ref="L3:L10" si="3">IF(K3&gt;90,4,IF(AND(K3&gt;80,K3&lt;=90),3,IF(AND(K3&gt;=50,K3&lt;=80),2,IF(AND(K3&gt;=10,K3&lt;50),1,0))))</f>
        <v>4</v>
      </c>
      <c r="M3" s="233">
        <v>44652</v>
      </c>
      <c r="N3" s="15">
        <f>IF(M3='Месяц МНТРГ_апрель'!$A$2,4,IF(M3='Месяц МНТРГ_апрель'!$B$2,3,IF(M3='Месяц МНТРГ_апрель'!$C$2,2,IF(M3='Месяц МНТРГ_апрель'!$D$2,1,0))))</f>
        <v>4</v>
      </c>
      <c r="O3" s="226">
        <v>135</v>
      </c>
      <c r="P3" s="226">
        <v>135</v>
      </c>
      <c r="Q3" s="81">
        <f t="shared" ref="Q3:Q10" si="4">ROUND(P3/O3*100,0)</f>
        <v>100</v>
      </c>
      <c r="R3" s="90">
        <f t="shared" ref="R3:R10" si="5">IF(Q3&gt;90,4,IF(AND(Q3&gt;80,Q3&lt;=90),3,IF(AND(Q3&gt;=50,Q3&lt;=80),2,IF(AND(Q3&gt;=10,Q3&lt;50),1,0))))</f>
        <v>4</v>
      </c>
      <c r="S3" s="91">
        <v>259</v>
      </c>
      <c r="T3" s="91">
        <v>100</v>
      </c>
      <c r="U3" s="15">
        <f t="shared" ref="U3:U10" si="6">IF(T3&gt;=90,2,IF(T3&gt;=80,1,0))</f>
        <v>2</v>
      </c>
      <c r="V3" s="91">
        <v>3</v>
      </c>
      <c r="W3" s="91">
        <v>51</v>
      </c>
      <c r="X3" s="19">
        <f t="shared" si="0"/>
        <v>18</v>
      </c>
      <c r="Y3" s="19">
        <f t="shared" ref="Y3:Y10" si="7">ROUND(X3/$X$2*100,0)</f>
        <v>100</v>
      </c>
    </row>
    <row r="4" spans="1:25" ht="30" customHeight="1" x14ac:dyDescent="0.25">
      <c r="A4" s="44" t="s">
        <v>38</v>
      </c>
      <c r="B4" s="45">
        <v>4</v>
      </c>
      <c r="C4" s="173" t="s">
        <v>378</v>
      </c>
      <c r="D4" s="173" t="s">
        <v>611</v>
      </c>
      <c r="E4" s="146" t="s">
        <v>462</v>
      </c>
      <c r="F4" s="90">
        <f t="shared" si="1"/>
        <v>2</v>
      </c>
      <c r="G4" s="91">
        <v>44</v>
      </c>
      <c r="H4" s="91">
        <v>4</v>
      </c>
      <c r="I4" s="235">
        <v>4</v>
      </c>
      <c r="J4" s="90">
        <f t="shared" si="2"/>
        <v>2</v>
      </c>
      <c r="K4" s="231">
        <v>91.7</v>
      </c>
      <c r="L4" s="90">
        <f t="shared" si="3"/>
        <v>4</v>
      </c>
      <c r="M4" s="233">
        <v>44652</v>
      </c>
      <c r="N4" s="15">
        <f>IF(M4='Месяц МНТРГ_апрель'!$A$2,4,IF(M4='Месяц МНТРГ_апрель'!$B$2,3,IF(M4='Месяц МНТРГ_апрель'!$C$2,2,IF(M4='Месяц МНТРГ_апрель'!$D$2,1,0))))</f>
        <v>4</v>
      </c>
      <c r="O4" s="226">
        <v>44</v>
      </c>
      <c r="P4" s="226">
        <v>41</v>
      </c>
      <c r="Q4" s="81">
        <f t="shared" si="4"/>
        <v>93</v>
      </c>
      <c r="R4" s="90">
        <f t="shared" si="5"/>
        <v>4</v>
      </c>
      <c r="S4" s="91">
        <v>76</v>
      </c>
      <c r="T4" s="91">
        <v>100</v>
      </c>
      <c r="U4" s="15">
        <f t="shared" si="6"/>
        <v>2</v>
      </c>
      <c r="V4" s="91">
        <v>1</v>
      </c>
      <c r="W4" s="91">
        <v>24</v>
      </c>
      <c r="X4" s="19">
        <f t="shared" si="0"/>
        <v>18</v>
      </c>
      <c r="Y4" s="19">
        <f t="shared" si="7"/>
        <v>100</v>
      </c>
    </row>
    <row r="5" spans="1:25" ht="30" customHeight="1" x14ac:dyDescent="0.25">
      <c r="A5" s="44" t="s">
        <v>38</v>
      </c>
      <c r="B5" s="45">
        <v>6</v>
      </c>
      <c r="C5" s="173" t="s">
        <v>381</v>
      </c>
      <c r="D5" s="173" t="s">
        <v>607</v>
      </c>
      <c r="E5" s="146" t="s">
        <v>462</v>
      </c>
      <c r="F5" s="90">
        <f t="shared" si="1"/>
        <v>2</v>
      </c>
      <c r="G5" s="91">
        <v>138</v>
      </c>
      <c r="H5" s="91">
        <v>6</v>
      </c>
      <c r="I5" s="235">
        <v>6</v>
      </c>
      <c r="J5" s="90">
        <f t="shared" si="2"/>
        <v>2</v>
      </c>
      <c r="K5" s="232">
        <v>95</v>
      </c>
      <c r="L5" s="90">
        <f t="shared" si="3"/>
        <v>4</v>
      </c>
      <c r="M5" s="233">
        <v>44652</v>
      </c>
      <c r="N5" s="15">
        <f>IF(M5='Месяц МНТРГ_апрель'!$A$2,4,IF(M5='Месяц МНТРГ_апрель'!$B$2,3,IF(M5='Месяц МНТРГ_апрель'!$C$2,2,IF(M5='Месяц МНТРГ_апрель'!$D$2,1,0))))</f>
        <v>4</v>
      </c>
      <c r="O5" s="226">
        <v>138</v>
      </c>
      <c r="P5" s="226">
        <v>138</v>
      </c>
      <c r="Q5" s="81">
        <f t="shared" si="4"/>
        <v>100</v>
      </c>
      <c r="R5" s="90">
        <f t="shared" si="5"/>
        <v>4</v>
      </c>
      <c r="S5" s="91">
        <v>241</v>
      </c>
      <c r="T5" s="91">
        <v>100</v>
      </c>
      <c r="U5" s="15">
        <f t="shared" si="6"/>
        <v>2</v>
      </c>
      <c r="V5" s="91">
        <v>1</v>
      </c>
      <c r="W5" s="91">
        <v>154</v>
      </c>
      <c r="X5" s="19">
        <f t="shared" si="0"/>
        <v>18</v>
      </c>
      <c r="Y5" s="19">
        <f t="shared" si="7"/>
        <v>100</v>
      </c>
    </row>
    <row r="6" spans="1:25" ht="30" customHeight="1" x14ac:dyDescent="0.25">
      <c r="A6" s="44" t="s">
        <v>38</v>
      </c>
      <c r="B6" s="45">
        <v>7</v>
      </c>
      <c r="C6" s="173" t="s">
        <v>382</v>
      </c>
      <c r="D6" s="173" t="s">
        <v>613</v>
      </c>
      <c r="E6" s="146" t="s">
        <v>462</v>
      </c>
      <c r="F6" s="90">
        <f t="shared" si="1"/>
        <v>2</v>
      </c>
      <c r="G6" s="91">
        <v>121</v>
      </c>
      <c r="H6" s="91">
        <v>6</v>
      </c>
      <c r="I6" s="235">
        <v>6</v>
      </c>
      <c r="J6" s="90">
        <f t="shared" si="2"/>
        <v>2</v>
      </c>
      <c r="K6" s="231">
        <v>93.3</v>
      </c>
      <c r="L6" s="90">
        <f t="shared" si="3"/>
        <v>4</v>
      </c>
      <c r="M6" s="233">
        <v>44652</v>
      </c>
      <c r="N6" s="15">
        <f>IF(M6='Месяц МНТРГ_апрель'!$A$2,4,IF(M6='Месяц МНТРГ_апрель'!$B$2,3,IF(M6='Месяц МНТРГ_апрель'!$C$2,2,IF(M6='Месяц МНТРГ_апрель'!$D$2,1,0))))</f>
        <v>4</v>
      </c>
      <c r="O6" s="226">
        <v>119</v>
      </c>
      <c r="P6" s="226">
        <v>118</v>
      </c>
      <c r="Q6" s="81">
        <f t="shared" si="4"/>
        <v>99</v>
      </c>
      <c r="R6" s="90">
        <f t="shared" si="5"/>
        <v>4</v>
      </c>
      <c r="S6" s="91">
        <v>210</v>
      </c>
      <c r="T6" s="91">
        <v>100</v>
      </c>
      <c r="U6" s="15">
        <f t="shared" si="6"/>
        <v>2</v>
      </c>
      <c r="V6" s="91">
        <v>4</v>
      </c>
      <c r="W6" s="91">
        <v>37</v>
      </c>
      <c r="X6" s="19">
        <f t="shared" si="0"/>
        <v>18</v>
      </c>
      <c r="Y6" s="19">
        <f t="shared" si="7"/>
        <v>100</v>
      </c>
    </row>
    <row r="7" spans="1:25" ht="30" customHeight="1" x14ac:dyDescent="0.25">
      <c r="A7" s="44" t="s">
        <v>38</v>
      </c>
      <c r="B7" s="45">
        <v>8</v>
      </c>
      <c r="C7" s="173" t="s">
        <v>385</v>
      </c>
      <c r="D7" s="173" t="s">
        <v>608</v>
      </c>
      <c r="E7" s="146" t="s">
        <v>462</v>
      </c>
      <c r="F7" s="90">
        <f t="shared" si="1"/>
        <v>2</v>
      </c>
      <c r="G7" s="91">
        <v>16</v>
      </c>
      <c r="H7" s="91">
        <v>1</v>
      </c>
      <c r="I7" s="235">
        <v>1</v>
      </c>
      <c r="J7" s="90">
        <f t="shared" si="2"/>
        <v>2</v>
      </c>
      <c r="K7" s="231">
        <v>96.7</v>
      </c>
      <c r="L7" s="90">
        <f t="shared" si="3"/>
        <v>4</v>
      </c>
      <c r="M7" s="233">
        <v>44652</v>
      </c>
      <c r="N7" s="15">
        <f>IF(M7='Месяц МНТРГ_апрель'!$A$2,4,IF(M7='Месяц МНТРГ_апрель'!$B$2,3,IF(M7='Месяц МНТРГ_апрель'!$C$2,2,IF(M7='Месяц МНТРГ_апрель'!$D$2,1,0))))</f>
        <v>4</v>
      </c>
      <c r="O7" s="226">
        <v>15</v>
      </c>
      <c r="P7" s="226">
        <v>15</v>
      </c>
      <c r="Q7" s="81">
        <f t="shared" si="4"/>
        <v>100</v>
      </c>
      <c r="R7" s="90">
        <f t="shared" si="5"/>
        <v>4</v>
      </c>
      <c r="S7" s="91">
        <v>31</v>
      </c>
      <c r="T7" s="91">
        <v>100</v>
      </c>
      <c r="U7" s="15">
        <f t="shared" si="6"/>
        <v>2</v>
      </c>
      <c r="V7" s="91">
        <v>2</v>
      </c>
      <c r="W7" s="91">
        <v>31</v>
      </c>
      <c r="X7" s="19">
        <f t="shared" si="0"/>
        <v>18</v>
      </c>
      <c r="Y7" s="19">
        <f t="shared" si="7"/>
        <v>100</v>
      </c>
    </row>
    <row r="8" spans="1:25" ht="30" customHeight="1" x14ac:dyDescent="0.25">
      <c r="A8" s="44" t="s">
        <v>38</v>
      </c>
      <c r="B8" s="45">
        <v>1</v>
      </c>
      <c r="C8" s="173" t="s">
        <v>383</v>
      </c>
      <c r="D8" s="173" t="s">
        <v>609</v>
      </c>
      <c r="E8" s="146" t="s">
        <v>462</v>
      </c>
      <c r="F8" s="90">
        <f t="shared" si="1"/>
        <v>2</v>
      </c>
      <c r="G8" s="91">
        <v>67</v>
      </c>
      <c r="H8" s="91">
        <v>3</v>
      </c>
      <c r="I8" s="235">
        <v>3</v>
      </c>
      <c r="J8" s="90">
        <f t="shared" si="2"/>
        <v>2</v>
      </c>
      <c r="K8" s="231">
        <v>93.3</v>
      </c>
      <c r="L8" s="90">
        <f t="shared" si="3"/>
        <v>4</v>
      </c>
      <c r="M8" s="233">
        <v>44652</v>
      </c>
      <c r="N8" s="15">
        <f>IF(M8='Месяц МНТРГ_апрель'!$A$2,4,IF(M8='Месяц МНТРГ_апрель'!$B$2,3,IF(M8='Месяц МНТРГ_апрель'!$C$2,2,IF(M8='Месяц МНТРГ_апрель'!$D$2,1,0))))</f>
        <v>4</v>
      </c>
      <c r="O8" s="226">
        <v>67</v>
      </c>
      <c r="P8" s="226">
        <v>52</v>
      </c>
      <c r="Q8" s="81">
        <f t="shared" si="4"/>
        <v>78</v>
      </c>
      <c r="R8" s="90">
        <f t="shared" si="5"/>
        <v>2</v>
      </c>
      <c r="S8" s="91">
        <v>71</v>
      </c>
      <c r="T8" s="91">
        <v>99</v>
      </c>
      <c r="U8" s="15">
        <f t="shared" si="6"/>
        <v>2</v>
      </c>
      <c r="V8" s="91">
        <v>1</v>
      </c>
      <c r="W8" s="91">
        <v>17</v>
      </c>
      <c r="X8" s="19">
        <f t="shared" si="0"/>
        <v>16</v>
      </c>
      <c r="Y8" s="19">
        <f t="shared" si="7"/>
        <v>89</v>
      </c>
    </row>
    <row r="9" spans="1:25" ht="30" customHeight="1" x14ac:dyDescent="0.25">
      <c r="A9" s="44" t="s">
        <v>38</v>
      </c>
      <c r="B9" s="45">
        <v>2</v>
      </c>
      <c r="C9" s="173" t="s">
        <v>379</v>
      </c>
      <c r="D9" s="173" t="s">
        <v>614</v>
      </c>
      <c r="E9" s="146" t="s">
        <v>462</v>
      </c>
      <c r="F9" s="90">
        <f t="shared" si="1"/>
        <v>2</v>
      </c>
      <c r="G9" s="91">
        <v>72</v>
      </c>
      <c r="H9" s="91">
        <v>3</v>
      </c>
      <c r="I9" s="235">
        <v>3</v>
      </c>
      <c r="J9" s="90">
        <f t="shared" si="2"/>
        <v>2</v>
      </c>
      <c r="K9" s="231">
        <v>83.3</v>
      </c>
      <c r="L9" s="90">
        <f t="shared" si="3"/>
        <v>3</v>
      </c>
      <c r="M9" s="233">
        <v>44652</v>
      </c>
      <c r="N9" s="15">
        <f>IF(M9='Месяц МНТРГ_апрель'!$A$2,4,IF(M9='Месяц МНТРГ_апрель'!$B$2,3,IF(M9='Месяц МНТРГ_апрель'!$C$2,2,IF(M9='Месяц МНТРГ_апрель'!$D$2,1,0))))</f>
        <v>4</v>
      </c>
      <c r="O9" s="226">
        <v>70</v>
      </c>
      <c r="P9" s="226">
        <v>39</v>
      </c>
      <c r="Q9" s="81">
        <f t="shared" si="4"/>
        <v>56</v>
      </c>
      <c r="R9" s="90">
        <f t="shared" si="5"/>
        <v>2</v>
      </c>
      <c r="S9" s="91">
        <v>115</v>
      </c>
      <c r="T9" s="91">
        <v>100</v>
      </c>
      <c r="U9" s="15">
        <f t="shared" si="6"/>
        <v>2</v>
      </c>
      <c r="V9" s="91">
        <v>1</v>
      </c>
      <c r="W9" s="91">
        <v>101</v>
      </c>
      <c r="X9" s="19">
        <f t="shared" si="0"/>
        <v>15</v>
      </c>
      <c r="Y9" s="19">
        <f t="shared" si="7"/>
        <v>83</v>
      </c>
    </row>
    <row r="10" spans="1:25" ht="30" customHeight="1" x14ac:dyDescent="0.25">
      <c r="A10" s="44" t="s">
        <v>38</v>
      </c>
      <c r="B10" s="45">
        <v>5</v>
      </c>
      <c r="C10" s="173" t="s">
        <v>380</v>
      </c>
      <c r="D10" s="173" t="s">
        <v>612</v>
      </c>
      <c r="E10" s="146" t="s">
        <v>462</v>
      </c>
      <c r="F10" s="90">
        <f t="shared" si="1"/>
        <v>2</v>
      </c>
      <c r="G10" s="91">
        <v>32</v>
      </c>
      <c r="H10" s="91">
        <v>2</v>
      </c>
      <c r="I10" s="235">
        <v>2</v>
      </c>
      <c r="J10" s="90">
        <f t="shared" si="2"/>
        <v>2</v>
      </c>
      <c r="K10" s="231">
        <v>88.3</v>
      </c>
      <c r="L10" s="90">
        <f t="shared" si="3"/>
        <v>3</v>
      </c>
      <c r="M10" s="233">
        <v>44652</v>
      </c>
      <c r="N10" s="15">
        <f>IF(M10='Месяц МНТРГ_апрель'!$A$2,4,IF(M10='Месяц МНТРГ_апрель'!$B$2,3,IF(M10='Месяц МНТРГ_апрель'!$C$2,2,IF(M10='Месяц МНТРГ_апрель'!$D$2,1,0))))</f>
        <v>4</v>
      </c>
      <c r="O10" s="226">
        <v>31</v>
      </c>
      <c r="P10" s="226">
        <v>10</v>
      </c>
      <c r="Q10" s="81">
        <f t="shared" si="4"/>
        <v>32</v>
      </c>
      <c r="R10" s="90">
        <f t="shared" si="5"/>
        <v>1</v>
      </c>
      <c r="S10" s="91">
        <v>51</v>
      </c>
      <c r="T10" s="91">
        <v>97</v>
      </c>
      <c r="U10" s="15">
        <f t="shared" si="6"/>
        <v>2</v>
      </c>
      <c r="V10" s="91">
        <v>1</v>
      </c>
      <c r="W10" s="91">
        <v>28</v>
      </c>
      <c r="X10" s="19">
        <f t="shared" si="0"/>
        <v>14</v>
      </c>
      <c r="Y10" s="19">
        <f t="shared" si="7"/>
        <v>78</v>
      </c>
    </row>
    <row r="11" spans="1:25" s="88" customFormat="1" ht="30" customHeight="1" x14ac:dyDescent="0.25">
      <c r="A11" s="84"/>
      <c r="B11" s="84"/>
      <c r="C11" s="76" t="s">
        <v>60</v>
      </c>
      <c r="D11" s="160"/>
      <c r="E11" s="84"/>
      <c r="F11" s="82"/>
      <c r="G11" s="89">
        <f>SUM(G3:G10)</f>
        <v>626</v>
      </c>
      <c r="H11" s="89">
        <f>SUM(H3:H10)</f>
        <v>31</v>
      </c>
      <c r="I11" s="89">
        <f>SUM(I3:I10)</f>
        <v>31</v>
      </c>
      <c r="J11" s="82"/>
      <c r="K11" s="86"/>
      <c r="L11" s="82"/>
      <c r="M11" s="87"/>
      <c r="N11" s="82"/>
      <c r="O11" s="84"/>
      <c r="P11" s="84"/>
      <c r="Q11" s="84"/>
      <c r="R11" s="82"/>
      <c r="X11" s="83"/>
      <c r="Y11" s="83"/>
    </row>
    <row r="12" spans="1:25" ht="15.75" thickBot="1" x14ac:dyDescent="0.3"/>
    <row r="13" spans="1:25" ht="16.5" thickBot="1" x14ac:dyDescent="0.3">
      <c r="D13" s="148"/>
      <c r="E13" s="186"/>
      <c r="F13" s="187"/>
      <c r="T13" s="64" t="s">
        <v>59</v>
      </c>
      <c r="U13" s="65"/>
      <c r="V13" s="65"/>
      <c r="W13" s="66"/>
      <c r="X13" s="58">
        <f>AVERAGE(X3:X10)</f>
        <v>16.875</v>
      </c>
      <c r="Y13" s="59">
        <f>ROUND(X13/$X$2*100,0)</f>
        <v>94</v>
      </c>
    </row>
    <row r="14" spans="1:25" x14ac:dyDescent="0.25">
      <c r="D14" s="148"/>
      <c r="E14" s="186"/>
      <c r="F14" s="187"/>
    </row>
    <row r="15" spans="1:25" x14ac:dyDescent="0.25">
      <c r="D15" s="148"/>
      <c r="E15" s="186"/>
      <c r="F15" s="187"/>
    </row>
    <row r="16" spans="1:25" x14ac:dyDescent="0.25">
      <c r="D16" s="148"/>
      <c r="E16" s="186"/>
      <c r="F16" s="187"/>
    </row>
    <row r="17" spans="4:6" x14ac:dyDescent="0.25">
      <c r="D17" s="148"/>
      <c r="E17" s="186"/>
      <c r="F17" s="187"/>
    </row>
    <row r="18" spans="4:6" x14ac:dyDescent="0.25">
      <c r="D18" s="148"/>
      <c r="E18" s="186"/>
      <c r="F18" s="187"/>
    </row>
    <row r="19" spans="4:6" x14ac:dyDescent="0.25">
      <c r="D19" s="148"/>
      <c r="E19" s="186"/>
      <c r="F19" s="187"/>
    </row>
    <row r="20" spans="4:6" x14ac:dyDescent="0.25">
      <c r="D20" s="148"/>
      <c r="E20" s="186"/>
      <c r="F20" s="187"/>
    </row>
    <row r="21" spans="4:6" x14ac:dyDescent="0.25">
      <c r="D21" s="187"/>
      <c r="E21" s="187"/>
      <c r="F21" s="187"/>
    </row>
    <row r="22" spans="4:6" x14ac:dyDescent="0.25">
      <c r="D22" s="187"/>
      <c r="E22" s="187"/>
      <c r="F22" s="187"/>
    </row>
  </sheetData>
  <sortState ref="A1:Y11">
    <sortCondition descending="1" ref="Y2:Y11"/>
  </sortState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61"/>
  <sheetViews>
    <sheetView zoomScale="90" zoomScaleNormal="90" workbookViewId="0">
      <selection activeCell="J28" sqref="J28"/>
    </sheetView>
  </sheetViews>
  <sheetFormatPr defaultColWidth="8.85546875" defaultRowHeight="15" x14ac:dyDescent="0.25"/>
  <cols>
    <col min="1" max="1" width="35.28515625" customWidth="1"/>
    <col min="2" max="2" width="5" customWidth="1"/>
    <col min="3" max="3" width="42.140625" customWidth="1"/>
    <col min="4" max="4" width="11.28515625" style="32" customWidth="1"/>
    <col min="5" max="5" width="10" style="32" customWidth="1"/>
    <col min="6" max="6" width="10.140625" style="32" customWidth="1"/>
    <col min="257" max="257" width="35.28515625" customWidth="1"/>
    <col min="258" max="258" width="5" customWidth="1"/>
    <col min="259" max="259" width="42.140625" customWidth="1"/>
    <col min="260" max="260" width="11.28515625" customWidth="1"/>
    <col min="261" max="261" width="10" customWidth="1"/>
    <col min="262" max="262" width="10.140625" customWidth="1"/>
    <col min="513" max="513" width="35.28515625" customWidth="1"/>
    <col min="514" max="514" width="5" customWidth="1"/>
    <col min="515" max="515" width="42.140625" customWidth="1"/>
    <col min="516" max="516" width="11.28515625" customWidth="1"/>
    <col min="517" max="517" width="10" customWidth="1"/>
    <col min="518" max="518" width="10.140625" customWidth="1"/>
    <col min="769" max="769" width="35.28515625" customWidth="1"/>
    <col min="770" max="770" width="5" customWidth="1"/>
    <col min="771" max="771" width="42.140625" customWidth="1"/>
    <col min="772" max="772" width="11.28515625" customWidth="1"/>
    <col min="773" max="773" width="10" customWidth="1"/>
    <col min="774" max="774" width="10.140625" customWidth="1"/>
    <col min="1025" max="1025" width="35.28515625" customWidth="1"/>
    <col min="1026" max="1026" width="5" customWidth="1"/>
    <col min="1027" max="1027" width="42.140625" customWidth="1"/>
    <col min="1028" max="1028" width="11.28515625" customWidth="1"/>
    <col min="1029" max="1029" width="10" customWidth="1"/>
    <col min="1030" max="1030" width="10.140625" customWidth="1"/>
    <col min="1281" max="1281" width="35.28515625" customWidth="1"/>
    <col min="1282" max="1282" width="5" customWidth="1"/>
    <col min="1283" max="1283" width="42.140625" customWidth="1"/>
    <col min="1284" max="1284" width="11.28515625" customWidth="1"/>
    <col min="1285" max="1285" width="10" customWidth="1"/>
    <col min="1286" max="1286" width="10.140625" customWidth="1"/>
    <col min="1537" max="1537" width="35.28515625" customWidth="1"/>
    <col min="1538" max="1538" width="5" customWidth="1"/>
    <col min="1539" max="1539" width="42.140625" customWidth="1"/>
    <col min="1540" max="1540" width="11.28515625" customWidth="1"/>
    <col min="1541" max="1541" width="10" customWidth="1"/>
    <col min="1542" max="1542" width="10.140625" customWidth="1"/>
    <col min="1793" max="1793" width="35.28515625" customWidth="1"/>
    <col min="1794" max="1794" width="5" customWidth="1"/>
    <col min="1795" max="1795" width="42.140625" customWidth="1"/>
    <col min="1796" max="1796" width="11.28515625" customWidth="1"/>
    <col min="1797" max="1797" width="10" customWidth="1"/>
    <col min="1798" max="1798" width="10.140625" customWidth="1"/>
    <col min="2049" max="2049" width="35.28515625" customWidth="1"/>
    <col min="2050" max="2050" width="5" customWidth="1"/>
    <col min="2051" max="2051" width="42.140625" customWidth="1"/>
    <col min="2052" max="2052" width="11.28515625" customWidth="1"/>
    <col min="2053" max="2053" width="10" customWidth="1"/>
    <col min="2054" max="2054" width="10.140625" customWidth="1"/>
    <col min="2305" max="2305" width="35.28515625" customWidth="1"/>
    <col min="2306" max="2306" width="5" customWidth="1"/>
    <col min="2307" max="2307" width="42.140625" customWidth="1"/>
    <col min="2308" max="2308" width="11.28515625" customWidth="1"/>
    <col min="2309" max="2309" width="10" customWidth="1"/>
    <col min="2310" max="2310" width="10.140625" customWidth="1"/>
    <col min="2561" max="2561" width="35.28515625" customWidth="1"/>
    <col min="2562" max="2562" width="5" customWidth="1"/>
    <col min="2563" max="2563" width="42.140625" customWidth="1"/>
    <col min="2564" max="2564" width="11.28515625" customWidth="1"/>
    <col min="2565" max="2565" width="10" customWidth="1"/>
    <col min="2566" max="2566" width="10.140625" customWidth="1"/>
    <col min="2817" max="2817" width="35.28515625" customWidth="1"/>
    <col min="2818" max="2818" width="5" customWidth="1"/>
    <col min="2819" max="2819" width="42.140625" customWidth="1"/>
    <col min="2820" max="2820" width="11.28515625" customWidth="1"/>
    <col min="2821" max="2821" width="10" customWidth="1"/>
    <col min="2822" max="2822" width="10.140625" customWidth="1"/>
    <col min="3073" max="3073" width="35.28515625" customWidth="1"/>
    <col min="3074" max="3074" width="5" customWidth="1"/>
    <col min="3075" max="3075" width="42.140625" customWidth="1"/>
    <col min="3076" max="3076" width="11.28515625" customWidth="1"/>
    <col min="3077" max="3077" width="10" customWidth="1"/>
    <col min="3078" max="3078" width="10.140625" customWidth="1"/>
    <col min="3329" max="3329" width="35.28515625" customWidth="1"/>
    <col min="3330" max="3330" width="5" customWidth="1"/>
    <col min="3331" max="3331" width="42.140625" customWidth="1"/>
    <col min="3332" max="3332" width="11.28515625" customWidth="1"/>
    <col min="3333" max="3333" width="10" customWidth="1"/>
    <col min="3334" max="3334" width="10.140625" customWidth="1"/>
    <col min="3585" max="3585" width="35.28515625" customWidth="1"/>
    <col min="3586" max="3586" width="5" customWidth="1"/>
    <col min="3587" max="3587" width="42.140625" customWidth="1"/>
    <col min="3588" max="3588" width="11.28515625" customWidth="1"/>
    <col min="3589" max="3589" width="10" customWidth="1"/>
    <col min="3590" max="3590" width="10.140625" customWidth="1"/>
    <col min="3841" max="3841" width="35.28515625" customWidth="1"/>
    <col min="3842" max="3842" width="5" customWidth="1"/>
    <col min="3843" max="3843" width="42.140625" customWidth="1"/>
    <col min="3844" max="3844" width="11.28515625" customWidth="1"/>
    <col min="3845" max="3845" width="10" customWidth="1"/>
    <col min="3846" max="3846" width="10.140625" customWidth="1"/>
    <col min="4097" max="4097" width="35.28515625" customWidth="1"/>
    <col min="4098" max="4098" width="5" customWidth="1"/>
    <col min="4099" max="4099" width="42.140625" customWidth="1"/>
    <col min="4100" max="4100" width="11.28515625" customWidth="1"/>
    <col min="4101" max="4101" width="10" customWidth="1"/>
    <col min="4102" max="4102" width="10.140625" customWidth="1"/>
    <col min="4353" max="4353" width="35.28515625" customWidth="1"/>
    <col min="4354" max="4354" width="5" customWidth="1"/>
    <col min="4355" max="4355" width="42.140625" customWidth="1"/>
    <col min="4356" max="4356" width="11.28515625" customWidth="1"/>
    <col min="4357" max="4357" width="10" customWidth="1"/>
    <col min="4358" max="4358" width="10.140625" customWidth="1"/>
    <col min="4609" max="4609" width="35.28515625" customWidth="1"/>
    <col min="4610" max="4610" width="5" customWidth="1"/>
    <col min="4611" max="4611" width="42.140625" customWidth="1"/>
    <col min="4612" max="4612" width="11.28515625" customWidth="1"/>
    <col min="4613" max="4613" width="10" customWidth="1"/>
    <col min="4614" max="4614" width="10.140625" customWidth="1"/>
    <col min="4865" max="4865" width="35.28515625" customWidth="1"/>
    <col min="4866" max="4866" width="5" customWidth="1"/>
    <col min="4867" max="4867" width="42.140625" customWidth="1"/>
    <col min="4868" max="4868" width="11.28515625" customWidth="1"/>
    <col min="4869" max="4869" width="10" customWidth="1"/>
    <col min="4870" max="4870" width="10.140625" customWidth="1"/>
    <col min="5121" max="5121" width="35.28515625" customWidth="1"/>
    <col min="5122" max="5122" width="5" customWidth="1"/>
    <col min="5123" max="5123" width="42.140625" customWidth="1"/>
    <col min="5124" max="5124" width="11.28515625" customWidth="1"/>
    <col min="5125" max="5125" width="10" customWidth="1"/>
    <col min="5126" max="5126" width="10.140625" customWidth="1"/>
    <col min="5377" max="5377" width="35.28515625" customWidth="1"/>
    <col min="5378" max="5378" width="5" customWidth="1"/>
    <col min="5379" max="5379" width="42.140625" customWidth="1"/>
    <col min="5380" max="5380" width="11.28515625" customWidth="1"/>
    <col min="5381" max="5381" width="10" customWidth="1"/>
    <col min="5382" max="5382" width="10.140625" customWidth="1"/>
    <col min="5633" max="5633" width="35.28515625" customWidth="1"/>
    <col min="5634" max="5634" width="5" customWidth="1"/>
    <col min="5635" max="5635" width="42.140625" customWidth="1"/>
    <col min="5636" max="5636" width="11.28515625" customWidth="1"/>
    <col min="5637" max="5637" width="10" customWidth="1"/>
    <col min="5638" max="5638" width="10.140625" customWidth="1"/>
    <col min="5889" max="5889" width="35.28515625" customWidth="1"/>
    <col min="5890" max="5890" width="5" customWidth="1"/>
    <col min="5891" max="5891" width="42.140625" customWidth="1"/>
    <col min="5892" max="5892" width="11.28515625" customWidth="1"/>
    <col min="5893" max="5893" width="10" customWidth="1"/>
    <col min="5894" max="5894" width="10.140625" customWidth="1"/>
    <col min="6145" max="6145" width="35.28515625" customWidth="1"/>
    <col min="6146" max="6146" width="5" customWidth="1"/>
    <col min="6147" max="6147" width="42.140625" customWidth="1"/>
    <col min="6148" max="6148" width="11.28515625" customWidth="1"/>
    <col min="6149" max="6149" width="10" customWidth="1"/>
    <col min="6150" max="6150" width="10.140625" customWidth="1"/>
    <col min="6401" max="6401" width="35.28515625" customWidth="1"/>
    <col min="6402" max="6402" width="5" customWidth="1"/>
    <col min="6403" max="6403" width="42.140625" customWidth="1"/>
    <col min="6404" max="6404" width="11.28515625" customWidth="1"/>
    <col min="6405" max="6405" width="10" customWidth="1"/>
    <col min="6406" max="6406" width="10.140625" customWidth="1"/>
    <col min="6657" max="6657" width="35.28515625" customWidth="1"/>
    <col min="6658" max="6658" width="5" customWidth="1"/>
    <col min="6659" max="6659" width="42.140625" customWidth="1"/>
    <col min="6660" max="6660" width="11.28515625" customWidth="1"/>
    <col min="6661" max="6661" width="10" customWidth="1"/>
    <col min="6662" max="6662" width="10.140625" customWidth="1"/>
    <col min="6913" max="6913" width="35.28515625" customWidth="1"/>
    <col min="6914" max="6914" width="5" customWidth="1"/>
    <col min="6915" max="6915" width="42.140625" customWidth="1"/>
    <col min="6916" max="6916" width="11.28515625" customWidth="1"/>
    <col min="6917" max="6917" width="10" customWidth="1"/>
    <col min="6918" max="6918" width="10.140625" customWidth="1"/>
    <col min="7169" max="7169" width="35.28515625" customWidth="1"/>
    <col min="7170" max="7170" width="5" customWidth="1"/>
    <col min="7171" max="7171" width="42.140625" customWidth="1"/>
    <col min="7172" max="7172" width="11.28515625" customWidth="1"/>
    <col min="7173" max="7173" width="10" customWidth="1"/>
    <col min="7174" max="7174" width="10.140625" customWidth="1"/>
    <col min="7425" max="7425" width="35.28515625" customWidth="1"/>
    <col min="7426" max="7426" width="5" customWidth="1"/>
    <col min="7427" max="7427" width="42.140625" customWidth="1"/>
    <col min="7428" max="7428" width="11.28515625" customWidth="1"/>
    <col min="7429" max="7429" width="10" customWidth="1"/>
    <col min="7430" max="7430" width="10.140625" customWidth="1"/>
    <col min="7681" max="7681" width="35.28515625" customWidth="1"/>
    <col min="7682" max="7682" width="5" customWidth="1"/>
    <col min="7683" max="7683" width="42.140625" customWidth="1"/>
    <col min="7684" max="7684" width="11.28515625" customWidth="1"/>
    <col min="7685" max="7685" width="10" customWidth="1"/>
    <col min="7686" max="7686" width="10.140625" customWidth="1"/>
    <col min="7937" max="7937" width="35.28515625" customWidth="1"/>
    <col min="7938" max="7938" width="5" customWidth="1"/>
    <col min="7939" max="7939" width="42.140625" customWidth="1"/>
    <col min="7940" max="7940" width="11.28515625" customWidth="1"/>
    <col min="7941" max="7941" width="10" customWidth="1"/>
    <col min="7942" max="7942" width="10.140625" customWidth="1"/>
    <col min="8193" max="8193" width="35.28515625" customWidth="1"/>
    <col min="8194" max="8194" width="5" customWidth="1"/>
    <col min="8195" max="8195" width="42.140625" customWidth="1"/>
    <col min="8196" max="8196" width="11.28515625" customWidth="1"/>
    <col min="8197" max="8197" width="10" customWidth="1"/>
    <col min="8198" max="8198" width="10.140625" customWidth="1"/>
    <col min="8449" max="8449" width="35.28515625" customWidth="1"/>
    <col min="8450" max="8450" width="5" customWidth="1"/>
    <col min="8451" max="8451" width="42.140625" customWidth="1"/>
    <col min="8452" max="8452" width="11.28515625" customWidth="1"/>
    <col min="8453" max="8453" width="10" customWidth="1"/>
    <col min="8454" max="8454" width="10.140625" customWidth="1"/>
    <col min="8705" max="8705" width="35.28515625" customWidth="1"/>
    <col min="8706" max="8706" width="5" customWidth="1"/>
    <col min="8707" max="8707" width="42.140625" customWidth="1"/>
    <col min="8708" max="8708" width="11.28515625" customWidth="1"/>
    <col min="8709" max="8709" width="10" customWidth="1"/>
    <col min="8710" max="8710" width="10.140625" customWidth="1"/>
    <col min="8961" max="8961" width="35.28515625" customWidth="1"/>
    <col min="8962" max="8962" width="5" customWidth="1"/>
    <col min="8963" max="8963" width="42.140625" customWidth="1"/>
    <col min="8964" max="8964" width="11.28515625" customWidth="1"/>
    <col min="8965" max="8965" width="10" customWidth="1"/>
    <col min="8966" max="8966" width="10.140625" customWidth="1"/>
    <col min="9217" max="9217" width="35.28515625" customWidth="1"/>
    <col min="9218" max="9218" width="5" customWidth="1"/>
    <col min="9219" max="9219" width="42.140625" customWidth="1"/>
    <col min="9220" max="9220" width="11.28515625" customWidth="1"/>
    <col min="9221" max="9221" width="10" customWidth="1"/>
    <col min="9222" max="9222" width="10.140625" customWidth="1"/>
    <col min="9473" max="9473" width="35.28515625" customWidth="1"/>
    <col min="9474" max="9474" width="5" customWidth="1"/>
    <col min="9475" max="9475" width="42.140625" customWidth="1"/>
    <col min="9476" max="9476" width="11.28515625" customWidth="1"/>
    <col min="9477" max="9477" width="10" customWidth="1"/>
    <col min="9478" max="9478" width="10.140625" customWidth="1"/>
    <col min="9729" max="9729" width="35.28515625" customWidth="1"/>
    <col min="9730" max="9730" width="5" customWidth="1"/>
    <col min="9731" max="9731" width="42.140625" customWidth="1"/>
    <col min="9732" max="9732" width="11.28515625" customWidth="1"/>
    <col min="9733" max="9733" width="10" customWidth="1"/>
    <col min="9734" max="9734" width="10.140625" customWidth="1"/>
    <col min="9985" max="9985" width="35.28515625" customWidth="1"/>
    <col min="9986" max="9986" width="5" customWidth="1"/>
    <col min="9987" max="9987" width="42.140625" customWidth="1"/>
    <col min="9988" max="9988" width="11.28515625" customWidth="1"/>
    <col min="9989" max="9989" width="10" customWidth="1"/>
    <col min="9990" max="9990" width="10.140625" customWidth="1"/>
    <col min="10241" max="10241" width="35.28515625" customWidth="1"/>
    <col min="10242" max="10242" width="5" customWidth="1"/>
    <col min="10243" max="10243" width="42.140625" customWidth="1"/>
    <col min="10244" max="10244" width="11.28515625" customWidth="1"/>
    <col min="10245" max="10245" width="10" customWidth="1"/>
    <col min="10246" max="10246" width="10.140625" customWidth="1"/>
    <col min="10497" max="10497" width="35.28515625" customWidth="1"/>
    <col min="10498" max="10498" width="5" customWidth="1"/>
    <col min="10499" max="10499" width="42.140625" customWidth="1"/>
    <col min="10500" max="10500" width="11.28515625" customWidth="1"/>
    <col min="10501" max="10501" width="10" customWidth="1"/>
    <col min="10502" max="10502" width="10.140625" customWidth="1"/>
    <col min="10753" max="10753" width="35.28515625" customWidth="1"/>
    <col min="10754" max="10754" width="5" customWidth="1"/>
    <col min="10755" max="10755" width="42.140625" customWidth="1"/>
    <col min="10756" max="10756" width="11.28515625" customWidth="1"/>
    <col min="10757" max="10757" width="10" customWidth="1"/>
    <col min="10758" max="10758" width="10.140625" customWidth="1"/>
    <col min="11009" max="11009" width="35.28515625" customWidth="1"/>
    <col min="11010" max="11010" width="5" customWidth="1"/>
    <col min="11011" max="11011" width="42.140625" customWidth="1"/>
    <col min="11012" max="11012" width="11.28515625" customWidth="1"/>
    <col min="11013" max="11013" width="10" customWidth="1"/>
    <col min="11014" max="11014" width="10.140625" customWidth="1"/>
    <col min="11265" max="11265" width="35.28515625" customWidth="1"/>
    <col min="11266" max="11266" width="5" customWidth="1"/>
    <col min="11267" max="11267" width="42.140625" customWidth="1"/>
    <col min="11268" max="11268" width="11.28515625" customWidth="1"/>
    <col min="11269" max="11269" width="10" customWidth="1"/>
    <col min="11270" max="11270" width="10.140625" customWidth="1"/>
    <col min="11521" max="11521" width="35.28515625" customWidth="1"/>
    <col min="11522" max="11522" width="5" customWidth="1"/>
    <col min="11523" max="11523" width="42.140625" customWidth="1"/>
    <col min="11524" max="11524" width="11.28515625" customWidth="1"/>
    <col min="11525" max="11525" width="10" customWidth="1"/>
    <col min="11526" max="11526" width="10.140625" customWidth="1"/>
    <col min="11777" max="11777" width="35.28515625" customWidth="1"/>
    <col min="11778" max="11778" width="5" customWidth="1"/>
    <col min="11779" max="11779" width="42.140625" customWidth="1"/>
    <col min="11780" max="11780" width="11.28515625" customWidth="1"/>
    <col min="11781" max="11781" width="10" customWidth="1"/>
    <col min="11782" max="11782" width="10.140625" customWidth="1"/>
    <col min="12033" max="12033" width="35.28515625" customWidth="1"/>
    <col min="12034" max="12034" width="5" customWidth="1"/>
    <col min="12035" max="12035" width="42.140625" customWidth="1"/>
    <col min="12036" max="12036" width="11.28515625" customWidth="1"/>
    <col min="12037" max="12037" width="10" customWidth="1"/>
    <col min="12038" max="12038" width="10.140625" customWidth="1"/>
    <col min="12289" max="12289" width="35.28515625" customWidth="1"/>
    <col min="12290" max="12290" width="5" customWidth="1"/>
    <col min="12291" max="12291" width="42.140625" customWidth="1"/>
    <col min="12292" max="12292" width="11.28515625" customWidth="1"/>
    <col min="12293" max="12293" width="10" customWidth="1"/>
    <col min="12294" max="12294" width="10.140625" customWidth="1"/>
    <col min="12545" max="12545" width="35.28515625" customWidth="1"/>
    <col min="12546" max="12546" width="5" customWidth="1"/>
    <col min="12547" max="12547" width="42.140625" customWidth="1"/>
    <col min="12548" max="12548" width="11.28515625" customWidth="1"/>
    <col min="12549" max="12549" width="10" customWidth="1"/>
    <col min="12550" max="12550" width="10.140625" customWidth="1"/>
    <col min="12801" max="12801" width="35.28515625" customWidth="1"/>
    <col min="12802" max="12802" width="5" customWidth="1"/>
    <col min="12803" max="12803" width="42.140625" customWidth="1"/>
    <col min="12804" max="12804" width="11.28515625" customWidth="1"/>
    <col min="12805" max="12805" width="10" customWidth="1"/>
    <col min="12806" max="12806" width="10.140625" customWidth="1"/>
    <col min="13057" max="13057" width="35.28515625" customWidth="1"/>
    <col min="13058" max="13058" width="5" customWidth="1"/>
    <col min="13059" max="13059" width="42.140625" customWidth="1"/>
    <col min="13060" max="13060" width="11.28515625" customWidth="1"/>
    <col min="13061" max="13061" width="10" customWidth="1"/>
    <col min="13062" max="13062" width="10.140625" customWidth="1"/>
    <col min="13313" max="13313" width="35.28515625" customWidth="1"/>
    <col min="13314" max="13314" width="5" customWidth="1"/>
    <col min="13315" max="13315" width="42.140625" customWidth="1"/>
    <col min="13316" max="13316" width="11.28515625" customWidth="1"/>
    <col min="13317" max="13317" width="10" customWidth="1"/>
    <col min="13318" max="13318" width="10.140625" customWidth="1"/>
    <col min="13569" max="13569" width="35.28515625" customWidth="1"/>
    <col min="13570" max="13570" width="5" customWidth="1"/>
    <col min="13571" max="13571" width="42.140625" customWidth="1"/>
    <col min="13572" max="13572" width="11.28515625" customWidth="1"/>
    <col min="13573" max="13573" width="10" customWidth="1"/>
    <col min="13574" max="13574" width="10.140625" customWidth="1"/>
    <col min="13825" max="13825" width="35.28515625" customWidth="1"/>
    <col min="13826" max="13826" width="5" customWidth="1"/>
    <col min="13827" max="13827" width="42.140625" customWidth="1"/>
    <col min="13828" max="13828" width="11.28515625" customWidth="1"/>
    <col min="13829" max="13829" width="10" customWidth="1"/>
    <col min="13830" max="13830" width="10.140625" customWidth="1"/>
    <col min="14081" max="14081" width="35.28515625" customWidth="1"/>
    <col min="14082" max="14082" width="5" customWidth="1"/>
    <col min="14083" max="14083" width="42.140625" customWidth="1"/>
    <col min="14084" max="14084" width="11.28515625" customWidth="1"/>
    <col min="14085" max="14085" width="10" customWidth="1"/>
    <col min="14086" max="14086" width="10.140625" customWidth="1"/>
    <col min="14337" max="14337" width="35.28515625" customWidth="1"/>
    <col min="14338" max="14338" width="5" customWidth="1"/>
    <col min="14339" max="14339" width="42.140625" customWidth="1"/>
    <col min="14340" max="14340" width="11.28515625" customWidth="1"/>
    <col min="14341" max="14341" width="10" customWidth="1"/>
    <col min="14342" max="14342" width="10.140625" customWidth="1"/>
    <col min="14593" max="14593" width="35.28515625" customWidth="1"/>
    <col min="14594" max="14594" width="5" customWidth="1"/>
    <col min="14595" max="14595" width="42.140625" customWidth="1"/>
    <col min="14596" max="14596" width="11.28515625" customWidth="1"/>
    <col min="14597" max="14597" width="10" customWidth="1"/>
    <col min="14598" max="14598" width="10.140625" customWidth="1"/>
    <col min="14849" max="14849" width="35.28515625" customWidth="1"/>
    <col min="14850" max="14850" width="5" customWidth="1"/>
    <col min="14851" max="14851" width="42.140625" customWidth="1"/>
    <col min="14852" max="14852" width="11.28515625" customWidth="1"/>
    <col min="14853" max="14853" width="10" customWidth="1"/>
    <col min="14854" max="14854" width="10.140625" customWidth="1"/>
    <col min="15105" max="15105" width="35.28515625" customWidth="1"/>
    <col min="15106" max="15106" width="5" customWidth="1"/>
    <col min="15107" max="15107" width="42.140625" customWidth="1"/>
    <col min="15108" max="15108" width="11.28515625" customWidth="1"/>
    <col min="15109" max="15109" width="10" customWidth="1"/>
    <col min="15110" max="15110" width="10.140625" customWidth="1"/>
    <col min="15361" max="15361" width="35.28515625" customWidth="1"/>
    <col min="15362" max="15362" width="5" customWidth="1"/>
    <col min="15363" max="15363" width="42.140625" customWidth="1"/>
    <col min="15364" max="15364" width="11.28515625" customWidth="1"/>
    <col min="15365" max="15365" width="10" customWidth="1"/>
    <col min="15366" max="15366" width="10.140625" customWidth="1"/>
    <col min="15617" max="15617" width="35.28515625" customWidth="1"/>
    <col min="15618" max="15618" width="5" customWidth="1"/>
    <col min="15619" max="15619" width="42.140625" customWidth="1"/>
    <col min="15620" max="15620" width="11.28515625" customWidth="1"/>
    <col min="15621" max="15621" width="10" customWidth="1"/>
    <col min="15622" max="15622" width="10.140625" customWidth="1"/>
    <col min="15873" max="15873" width="35.28515625" customWidth="1"/>
    <col min="15874" max="15874" width="5" customWidth="1"/>
    <col min="15875" max="15875" width="42.140625" customWidth="1"/>
    <col min="15876" max="15876" width="11.28515625" customWidth="1"/>
    <col min="15877" max="15877" width="10" customWidth="1"/>
    <col min="15878" max="15878" width="10.140625" customWidth="1"/>
    <col min="16129" max="16129" width="35.28515625" customWidth="1"/>
    <col min="16130" max="16130" width="5" customWidth="1"/>
    <col min="16131" max="16131" width="42.140625" customWidth="1"/>
    <col min="16132" max="16132" width="11.28515625" customWidth="1"/>
    <col min="16133" max="16133" width="10" customWidth="1"/>
    <col min="16134" max="16134" width="10.140625" customWidth="1"/>
  </cols>
  <sheetData>
    <row r="1" spans="1:6" ht="38.25" x14ac:dyDescent="0.25">
      <c r="A1" s="199"/>
      <c r="B1" s="199"/>
      <c r="C1" s="200" t="s">
        <v>64</v>
      </c>
      <c r="D1" s="201" t="s">
        <v>65</v>
      </c>
      <c r="E1" s="201" t="s">
        <v>66</v>
      </c>
      <c r="F1" s="201" t="s">
        <v>67</v>
      </c>
    </row>
    <row r="2" spans="1:6" x14ac:dyDescent="0.25">
      <c r="A2" s="202"/>
      <c r="B2" s="202"/>
      <c r="C2" s="203"/>
      <c r="D2" s="204"/>
      <c r="E2" s="201"/>
      <c r="F2" s="201"/>
    </row>
    <row r="3" spans="1:6" x14ac:dyDescent="0.25">
      <c r="A3" s="30" t="s">
        <v>22</v>
      </c>
      <c r="B3" s="159">
        <v>1</v>
      </c>
      <c r="C3" s="205" t="s">
        <v>479</v>
      </c>
      <c r="D3" s="206">
        <v>12</v>
      </c>
      <c r="E3" s="206">
        <v>6</v>
      </c>
      <c r="F3" s="206">
        <v>6</v>
      </c>
    </row>
    <row r="4" spans="1:6" x14ac:dyDescent="0.25">
      <c r="A4" s="207" t="s">
        <v>22</v>
      </c>
      <c r="B4" s="208">
        <v>2</v>
      </c>
      <c r="C4" s="205" t="s">
        <v>68</v>
      </c>
      <c r="D4" s="206">
        <v>2</v>
      </c>
      <c r="E4" s="206">
        <v>0</v>
      </c>
      <c r="F4" s="206">
        <v>2</v>
      </c>
    </row>
    <row r="5" spans="1:6" x14ac:dyDescent="0.25">
      <c r="A5" s="207" t="s">
        <v>22</v>
      </c>
      <c r="B5" s="208">
        <v>3</v>
      </c>
      <c r="C5" s="205" t="s">
        <v>69</v>
      </c>
      <c r="D5" s="206">
        <v>8</v>
      </c>
      <c r="E5" s="206">
        <v>1</v>
      </c>
      <c r="F5" s="206">
        <v>7</v>
      </c>
    </row>
    <row r="6" spans="1:6" x14ac:dyDescent="0.25">
      <c r="A6" s="207" t="s">
        <v>22</v>
      </c>
      <c r="B6" s="208">
        <v>4</v>
      </c>
      <c r="C6" s="205" t="s">
        <v>70</v>
      </c>
      <c r="D6" s="206">
        <v>5</v>
      </c>
      <c r="E6" s="206">
        <v>1</v>
      </c>
      <c r="F6" s="206">
        <v>4</v>
      </c>
    </row>
    <row r="7" spans="1:6" x14ac:dyDescent="0.25">
      <c r="A7" s="207" t="s">
        <v>22</v>
      </c>
      <c r="B7" s="208">
        <v>5</v>
      </c>
      <c r="C7" s="205" t="s">
        <v>71</v>
      </c>
      <c r="D7" s="206">
        <v>6</v>
      </c>
      <c r="E7" s="206">
        <v>1</v>
      </c>
      <c r="F7" s="206">
        <v>5</v>
      </c>
    </row>
    <row r="8" spans="1:6" x14ac:dyDescent="0.25">
      <c r="A8" s="207" t="s">
        <v>22</v>
      </c>
      <c r="B8" s="208">
        <v>6</v>
      </c>
      <c r="C8" s="205" t="s">
        <v>72</v>
      </c>
      <c r="D8" s="206">
        <v>4</v>
      </c>
      <c r="E8" s="206">
        <v>1</v>
      </c>
      <c r="F8" s="206">
        <v>3</v>
      </c>
    </row>
    <row r="9" spans="1:6" x14ac:dyDescent="0.25">
      <c r="A9" s="207" t="s">
        <v>22</v>
      </c>
      <c r="B9" s="208">
        <v>7</v>
      </c>
      <c r="C9" s="205" t="s">
        <v>73</v>
      </c>
      <c r="D9" s="206">
        <v>2</v>
      </c>
      <c r="E9" s="206">
        <v>0</v>
      </c>
      <c r="F9" s="206">
        <v>2</v>
      </c>
    </row>
    <row r="10" spans="1:6" x14ac:dyDescent="0.25">
      <c r="A10" s="207" t="s">
        <v>22</v>
      </c>
      <c r="B10" s="208">
        <v>8</v>
      </c>
      <c r="C10" s="205" t="s">
        <v>74</v>
      </c>
      <c r="D10" s="206">
        <v>10</v>
      </c>
      <c r="E10" s="206">
        <v>0</v>
      </c>
      <c r="F10" s="206">
        <v>10</v>
      </c>
    </row>
    <row r="11" spans="1:6" x14ac:dyDescent="0.25">
      <c r="A11" s="207" t="s">
        <v>22</v>
      </c>
      <c r="B11" s="208">
        <v>9</v>
      </c>
      <c r="C11" s="205" t="s">
        <v>75</v>
      </c>
      <c r="D11" s="206">
        <v>13</v>
      </c>
      <c r="E11" s="206">
        <v>3</v>
      </c>
      <c r="F11" s="206">
        <v>10</v>
      </c>
    </row>
    <row r="12" spans="1:6" x14ac:dyDescent="0.25">
      <c r="A12" s="207" t="s">
        <v>22</v>
      </c>
      <c r="B12" s="208">
        <v>10</v>
      </c>
      <c r="C12" s="205" t="s">
        <v>76</v>
      </c>
      <c r="D12" s="206">
        <v>6</v>
      </c>
      <c r="E12" s="206">
        <v>2</v>
      </c>
      <c r="F12" s="206">
        <v>4</v>
      </c>
    </row>
    <row r="13" spans="1:6" x14ac:dyDescent="0.25">
      <c r="A13" s="207" t="s">
        <v>22</v>
      </c>
      <c r="B13" s="208">
        <v>11</v>
      </c>
      <c r="C13" s="205" t="s">
        <v>77</v>
      </c>
      <c r="D13" s="206">
        <v>2</v>
      </c>
      <c r="E13" s="206">
        <v>0</v>
      </c>
      <c r="F13" s="206">
        <v>2</v>
      </c>
    </row>
    <row r="14" spans="1:6" x14ac:dyDescent="0.25">
      <c r="A14" s="207" t="s">
        <v>22</v>
      </c>
      <c r="B14" s="208">
        <v>12</v>
      </c>
      <c r="C14" s="205" t="s">
        <v>684</v>
      </c>
      <c r="D14" s="206">
        <v>2</v>
      </c>
      <c r="E14" s="206">
        <v>0</v>
      </c>
      <c r="F14" s="206">
        <v>2</v>
      </c>
    </row>
    <row r="15" spans="1:6" x14ac:dyDescent="0.25">
      <c r="A15" s="29"/>
      <c r="B15" s="29"/>
      <c r="C15" s="209" t="s">
        <v>78</v>
      </c>
      <c r="D15" s="210">
        <f>SUM(D3:D14)</f>
        <v>72</v>
      </c>
      <c r="E15" s="210">
        <f>SUM(E3:E14)</f>
        <v>15</v>
      </c>
      <c r="F15" s="210">
        <f>SUM(F3:F14)</f>
        <v>57</v>
      </c>
    </row>
    <row r="16" spans="1:6" x14ac:dyDescent="0.25">
      <c r="A16" s="207" t="s">
        <v>23</v>
      </c>
      <c r="B16" s="92">
        <v>1</v>
      </c>
      <c r="C16" s="205" t="s">
        <v>79</v>
      </c>
      <c r="D16" s="206">
        <v>11</v>
      </c>
      <c r="E16" s="206">
        <v>3</v>
      </c>
      <c r="F16" s="206">
        <v>8</v>
      </c>
    </row>
    <row r="17" spans="1:6" x14ac:dyDescent="0.25">
      <c r="A17" s="207" t="s">
        <v>23</v>
      </c>
      <c r="B17" s="92">
        <v>2</v>
      </c>
      <c r="C17" s="205" t="s">
        <v>20</v>
      </c>
      <c r="D17" s="206">
        <v>9</v>
      </c>
      <c r="E17" s="206">
        <v>3</v>
      </c>
      <c r="F17" s="206">
        <v>6</v>
      </c>
    </row>
    <row r="18" spans="1:6" x14ac:dyDescent="0.25">
      <c r="A18" s="207" t="s">
        <v>23</v>
      </c>
      <c r="B18" s="92">
        <v>3</v>
      </c>
      <c r="C18" s="205" t="s">
        <v>80</v>
      </c>
      <c r="D18" s="206">
        <v>5</v>
      </c>
      <c r="E18" s="206">
        <v>1</v>
      </c>
      <c r="F18" s="206">
        <v>4</v>
      </c>
    </row>
    <row r="19" spans="1:6" x14ac:dyDescent="0.25">
      <c r="A19" s="207" t="s">
        <v>23</v>
      </c>
      <c r="B19" s="92">
        <v>4</v>
      </c>
      <c r="C19" s="205" t="s">
        <v>254</v>
      </c>
      <c r="D19" s="206">
        <v>3</v>
      </c>
      <c r="E19" s="206">
        <v>1</v>
      </c>
      <c r="F19" s="206">
        <v>2</v>
      </c>
    </row>
    <row r="20" spans="1:6" x14ac:dyDescent="0.25">
      <c r="A20" s="207" t="s">
        <v>23</v>
      </c>
      <c r="B20" s="92">
        <v>5</v>
      </c>
      <c r="C20" s="205" t="s">
        <v>685</v>
      </c>
      <c r="D20" s="206">
        <v>1</v>
      </c>
      <c r="E20" s="206">
        <v>0</v>
      </c>
      <c r="F20" s="206">
        <v>1</v>
      </c>
    </row>
    <row r="21" spans="1:6" x14ac:dyDescent="0.25">
      <c r="A21" s="29"/>
      <c r="B21" s="29"/>
      <c r="C21" s="209" t="s">
        <v>78</v>
      </c>
      <c r="D21" s="210">
        <f>SUM(D16:D20)</f>
        <v>29</v>
      </c>
      <c r="E21" s="210">
        <f>SUM(E16:E20)</f>
        <v>8</v>
      </c>
      <c r="F21" s="210">
        <f>SUM(F16:F20)</f>
        <v>21</v>
      </c>
    </row>
    <row r="22" spans="1:6" x14ac:dyDescent="0.25">
      <c r="A22" s="207" t="s">
        <v>24</v>
      </c>
      <c r="B22" s="92">
        <v>1</v>
      </c>
      <c r="C22" s="205" t="s">
        <v>81</v>
      </c>
      <c r="D22" s="206">
        <v>5</v>
      </c>
      <c r="E22" s="206">
        <v>1</v>
      </c>
      <c r="F22" s="206">
        <v>4</v>
      </c>
    </row>
    <row r="23" spans="1:6" x14ac:dyDescent="0.25">
      <c r="A23" s="207" t="s">
        <v>24</v>
      </c>
      <c r="B23" s="92">
        <v>2</v>
      </c>
      <c r="C23" s="205" t="s">
        <v>82</v>
      </c>
      <c r="D23" s="206">
        <v>4</v>
      </c>
      <c r="E23" s="206">
        <v>1</v>
      </c>
      <c r="F23" s="206">
        <v>3</v>
      </c>
    </row>
    <row r="24" spans="1:6" x14ac:dyDescent="0.25">
      <c r="A24" s="207" t="s">
        <v>24</v>
      </c>
      <c r="B24" s="92">
        <v>3</v>
      </c>
      <c r="C24" s="205" t="s">
        <v>83</v>
      </c>
      <c r="D24" s="206">
        <v>9</v>
      </c>
      <c r="E24" s="206">
        <v>2</v>
      </c>
      <c r="F24" s="206">
        <v>7</v>
      </c>
    </row>
    <row r="25" spans="1:6" x14ac:dyDescent="0.25">
      <c r="A25" s="207" t="s">
        <v>24</v>
      </c>
      <c r="B25" s="92">
        <v>4</v>
      </c>
      <c r="C25" s="205" t="s">
        <v>84</v>
      </c>
      <c r="D25" s="206">
        <v>8</v>
      </c>
      <c r="E25" s="206">
        <v>1</v>
      </c>
      <c r="F25" s="206">
        <v>7</v>
      </c>
    </row>
    <row r="26" spans="1:6" x14ac:dyDescent="0.25">
      <c r="A26" s="207" t="s">
        <v>24</v>
      </c>
      <c r="B26" s="92">
        <v>5</v>
      </c>
      <c r="C26" s="205" t="s">
        <v>85</v>
      </c>
      <c r="D26" s="206">
        <v>4</v>
      </c>
      <c r="E26" s="206">
        <v>1</v>
      </c>
      <c r="F26" s="206">
        <v>3</v>
      </c>
    </row>
    <row r="27" spans="1:6" x14ac:dyDescent="0.25">
      <c r="A27" s="207" t="s">
        <v>24</v>
      </c>
      <c r="B27" s="92">
        <v>6</v>
      </c>
      <c r="C27" s="205" t="s">
        <v>86</v>
      </c>
      <c r="D27" s="206">
        <v>12</v>
      </c>
      <c r="E27" s="206">
        <v>3</v>
      </c>
      <c r="F27" s="206">
        <v>9</v>
      </c>
    </row>
    <row r="28" spans="1:6" x14ac:dyDescent="0.25">
      <c r="A28" s="207" t="s">
        <v>24</v>
      </c>
      <c r="B28" s="92">
        <v>7</v>
      </c>
      <c r="C28" s="205" t="s">
        <v>87</v>
      </c>
      <c r="D28" s="206">
        <v>11</v>
      </c>
      <c r="E28" s="206">
        <v>3</v>
      </c>
      <c r="F28" s="206">
        <v>8</v>
      </c>
    </row>
    <row r="29" spans="1:6" x14ac:dyDescent="0.25">
      <c r="A29" s="207" t="s">
        <v>24</v>
      </c>
      <c r="B29" s="92">
        <v>8</v>
      </c>
      <c r="C29" s="205" t="s">
        <v>88</v>
      </c>
      <c r="D29" s="206">
        <v>10</v>
      </c>
      <c r="E29" s="206">
        <v>2</v>
      </c>
      <c r="F29" s="206">
        <v>8</v>
      </c>
    </row>
    <row r="30" spans="1:6" x14ac:dyDescent="0.25">
      <c r="A30" s="207" t="s">
        <v>24</v>
      </c>
      <c r="B30" s="92">
        <v>9</v>
      </c>
      <c r="C30" s="205" t="s">
        <v>89</v>
      </c>
      <c r="D30" s="206">
        <v>6</v>
      </c>
      <c r="E30" s="206">
        <v>1</v>
      </c>
      <c r="F30" s="206">
        <v>5</v>
      </c>
    </row>
    <row r="31" spans="1:6" x14ac:dyDescent="0.25">
      <c r="A31" s="207" t="s">
        <v>24</v>
      </c>
      <c r="B31" s="92">
        <v>10</v>
      </c>
      <c r="C31" s="205" t="s">
        <v>686</v>
      </c>
      <c r="D31" s="206">
        <v>1</v>
      </c>
      <c r="E31" s="206">
        <v>0</v>
      </c>
      <c r="F31" s="206">
        <v>1</v>
      </c>
    </row>
    <row r="32" spans="1:6" x14ac:dyDescent="0.25">
      <c r="A32" s="207" t="s">
        <v>24</v>
      </c>
      <c r="B32" s="92">
        <v>11</v>
      </c>
      <c r="C32" s="205" t="s">
        <v>687</v>
      </c>
      <c r="D32" s="206">
        <v>1</v>
      </c>
      <c r="E32" s="206">
        <v>0</v>
      </c>
      <c r="F32" s="206">
        <v>1</v>
      </c>
    </row>
    <row r="33" spans="1:6" x14ac:dyDescent="0.25">
      <c r="A33" s="93"/>
      <c r="B33" s="29"/>
      <c r="C33" s="209" t="s">
        <v>78</v>
      </c>
      <c r="D33" s="210">
        <f>SUM(D22:D32)</f>
        <v>71</v>
      </c>
      <c r="E33" s="210">
        <f>SUM(E22:E32)</f>
        <v>15</v>
      </c>
      <c r="F33" s="210">
        <f>SUM(F22:F32)</f>
        <v>56</v>
      </c>
    </row>
    <row r="34" spans="1:6" x14ac:dyDescent="0.25">
      <c r="A34" s="30" t="s">
        <v>25</v>
      </c>
      <c r="B34" s="92">
        <v>1</v>
      </c>
      <c r="C34" s="205" t="s">
        <v>90</v>
      </c>
      <c r="D34" s="206">
        <v>6</v>
      </c>
      <c r="E34" s="206">
        <v>2</v>
      </c>
      <c r="F34" s="206">
        <v>4</v>
      </c>
    </row>
    <row r="35" spans="1:6" x14ac:dyDescent="0.25">
      <c r="A35" s="207" t="s">
        <v>25</v>
      </c>
      <c r="B35" s="92">
        <v>2</v>
      </c>
      <c r="C35" s="205" t="s">
        <v>91</v>
      </c>
      <c r="D35" s="206">
        <v>6</v>
      </c>
      <c r="E35" s="206">
        <v>2</v>
      </c>
      <c r="F35" s="206">
        <v>4</v>
      </c>
    </row>
    <row r="36" spans="1:6" x14ac:dyDescent="0.25">
      <c r="A36" s="207" t="s">
        <v>25</v>
      </c>
      <c r="B36" s="92">
        <v>3</v>
      </c>
      <c r="C36" s="205" t="s">
        <v>92</v>
      </c>
      <c r="D36" s="206">
        <v>4</v>
      </c>
      <c r="E36" s="206">
        <v>1</v>
      </c>
      <c r="F36" s="206">
        <v>3</v>
      </c>
    </row>
    <row r="37" spans="1:6" x14ac:dyDescent="0.25">
      <c r="A37" s="207" t="s">
        <v>25</v>
      </c>
      <c r="B37" s="92">
        <v>4</v>
      </c>
      <c r="C37" s="205" t="s">
        <v>93</v>
      </c>
      <c r="D37" s="206">
        <v>3</v>
      </c>
      <c r="E37" s="206">
        <v>1</v>
      </c>
      <c r="F37" s="206">
        <v>2</v>
      </c>
    </row>
    <row r="38" spans="1:6" ht="30" x14ac:dyDescent="0.25">
      <c r="A38" s="207" t="s">
        <v>25</v>
      </c>
      <c r="B38" s="92">
        <v>5</v>
      </c>
      <c r="C38" s="205" t="s">
        <v>94</v>
      </c>
      <c r="D38" s="206">
        <v>12</v>
      </c>
      <c r="E38" s="206">
        <v>4</v>
      </c>
      <c r="F38" s="206">
        <v>8</v>
      </c>
    </row>
    <row r="39" spans="1:6" ht="30" x14ac:dyDescent="0.25">
      <c r="A39" s="207" t="s">
        <v>25</v>
      </c>
      <c r="B39" s="92">
        <v>6</v>
      </c>
      <c r="C39" s="205" t="s">
        <v>95</v>
      </c>
      <c r="D39" s="206">
        <v>6</v>
      </c>
      <c r="E39" s="206">
        <v>2</v>
      </c>
      <c r="F39" s="206">
        <v>4</v>
      </c>
    </row>
    <row r="40" spans="1:6" x14ac:dyDescent="0.25">
      <c r="A40" s="207" t="s">
        <v>25</v>
      </c>
      <c r="B40" s="92">
        <v>7</v>
      </c>
      <c r="C40" s="205" t="s">
        <v>96</v>
      </c>
      <c r="D40" s="206">
        <v>4</v>
      </c>
      <c r="E40" s="206">
        <v>0</v>
      </c>
      <c r="F40" s="206">
        <v>3</v>
      </c>
    </row>
    <row r="41" spans="1:6" x14ac:dyDescent="0.25">
      <c r="A41" s="207" t="s">
        <v>25</v>
      </c>
      <c r="B41" s="92">
        <v>8</v>
      </c>
      <c r="C41" s="205" t="s">
        <v>97</v>
      </c>
      <c r="D41" s="206">
        <v>4</v>
      </c>
      <c r="E41" s="206">
        <v>1</v>
      </c>
      <c r="F41" s="206">
        <v>3</v>
      </c>
    </row>
    <row r="42" spans="1:6" x14ac:dyDescent="0.25">
      <c r="A42" s="207" t="s">
        <v>25</v>
      </c>
      <c r="B42" s="92">
        <v>9</v>
      </c>
      <c r="C42" s="205" t="s">
        <v>98</v>
      </c>
      <c r="D42" s="206">
        <v>12</v>
      </c>
      <c r="E42" s="206">
        <v>4</v>
      </c>
      <c r="F42" s="206">
        <v>8</v>
      </c>
    </row>
    <row r="43" spans="1:6" x14ac:dyDescent="0.25">
      <c r="A43" s="207" t="s">
        <v>25</v>
      </c>
      <c r="B43" s="92">
        <v>10</v>
      </c>
      <c r="C43" s="205" t="s">
        <v>99</v>
      </c>
      <c r="D43" s="206">
        <v>9</v>
      </c>
      <c r="E43" s="206">
        <v>2</v>
      </c>
      <c r="F43" s="206">
        <v>7</v>
      </c>
    </row>
    <row r="44" spans="1:6" x14ac:dyDescent="0.25">
      <c r="A44" s="207" t="s">
        <v>25</v>
      </c>
      <c r="B44" s="92">
        <v>11</v>
      </c>
      <c r="C44" s="205" t="s">
        <v>100</v>
      </c>
      <c r="D44" s="206">
        <v>12</v>
      </c>
      <c r="E44" s="206">
        <v>3</v>
      </c>
      <c r="F44" s="206">
        <v>9</v>
      </c>
    </row>
    <row r="45" spans="1:6" x14ac:dyDescent="0.25">
      <c r="A45" s="207" t="s">
        <v>25</v>
      </c>
      <c r="B45" s="92">
        <v>12</v>
      </c>
      <c r="C45" s="205" t="s">
        <v>101</v>
      </c>
      <c r="D45" s="206">
        <v>4</v>
      </c>
      <c r="E45" s="206">
        <v>1</v>
      </c>
      <c r="F45" s="206">
        <v>3</v>
      </c>
    </row>
    <row r="46" spans="1:6" x14ac:dyDescent="0.25">
      <c r="A46" s="207" t="s">
        <v>25</v>
      </c>
      <c r="B46" s="92">
        <v>13</v>
      </c>
      <c r="C46" s="205" t="s">
        <v>102</v>
      </c>
      <c r="D46" s="206">
        <v>10</v>
      </c>
      <c r="E46" s="206">
        <v>1</v>
      </c>
      <c r="F46" s="206">
        <v>9</v>
      </c>
    </row>
    <row r="47" spans="1:6" x14ac:dyDescent="0.25">
      <c r="A47" s="207" t="s">
        <v>25</v>
      </c>
      <c r="B47" s="92">
        <v>14</v>
      </c>
      <c r="C47" s="205" t="s">
        <v>103</v>
      </c>
      <c r="D47" s="206">
        <v>4</v>
      </c>
      <c r="E47" s="206">
        <v>1</v>
      </c>
      <c r="F47" s="206">
        <v>3</v>
      </c>
    </row>
    <row r="48" spans="1:6" x14ac:dyDescent="0.25">
      <c r="A48" s="207" t="s">
        <v>25</v>
      </c>
      <c r="B48" s="92">
        <v>15</v>
      </c>
      <c r="C48" s="205" t="s">
        <v>688</v>
      </c>
      <c r="D48" s="206">
        <v>1</v>
      </c>
      <c r="E48" s="206">
        <v>0</v>
      </c>
      <c r="F48" s="206">
        <v>1</v>
      </c>
    </row>
    <row r="49" spans="1:6" x14ac:dyDescent="0.25">
      <c r="A49" s="29"/>
      <c r="B49" s="29"/>
      <c r="C49" s="209" t="s">
        <v>78</v>
      </c>
      <c r="D49" s="210">
        <f>SUM(D34:D48)</f>
        <v>97</v>
      </c>
      <c r="E49" s="210">
        <f>SUM(E34:E48)</f>
        <v>25</v>
      </c>
      <c r="F49" s="210">
        <f>SUM(F34:F48)</f>
        <v>71</v>
      </c>
    </row>
    <row r="50" spans="1:6" x14ac:dyDescent="0.25">
      <c r="A50" s="207" t="s">
        <v>26</v>
      </c>
      <c r="B50" s="92">
        <v>1</v>
      </c>
      <c r="C50" s="205" t="s">
        <v>104</v>
      </c>
      <c r="D50" s="206">
        <v>6</v>
      </c>
      <c r="E50" s="206">
        <v>2</v>
      </c>
      <c r="F50" s="206">
        <v>4</v>
      </c>
    </row>
    <row r="51" spans="1:6" x14ac:dyDescent="0.25">
      <c r="A51" s="207" t="s">
        <v>26</v>
      </c>
      <c r="B51" s="92">
        <v>2</v>
      </c>
      <c r="C51" s="205" t="s">
        <v>105</v>
      </c>
      <c r="D51" s="206">
        <v>3</v>
      </c>
      <c r="E51" s="206">
        <v>0</v>
      </c>
      <c r="F51" s="206">
        <v>3</v>
      </c>
    </row>
    <row r="52" spans="1:6" x14ac:dyDescent="0.25">
      <c r="A52" s="207" t="s">
        <v>26</v>
      </c>
      <c r="B52" s="92">
        <v>3</v>
      </c>
      <c r="C52" s="205" t="s">
        <v>106</v>
      </c>
      <c r="D52" s="206">
        <v>3</v>
      </c>
      <c r="E52" s="206">
        <v>1</v>
      </c>
      <c r="F52" s="206">
        <v>2</v>
      </c>
    </row>
    <row r="53" spans="1:6" x14ac:dyDescent="0.25">
      <c r="A53" s="207" t="s">
        <v>26</v>
      </c>
      <c r="B53" s="92">
        <v>4</v>
      </c>
      <c r="C53" s="205" t="s">
        <v>107</v>
      </c>
      <c r="D53" s="206">
        <v>1</v>
      </c>
      <c r="E53" s="206">
        <v>0</v>
      </c>
      <c r="F53" s="206">
        <v>1</v>
      </c>
    </row>
    <row r="54" spans="1:6" x14ac:dyDescent="0.25">
      <c r="A54" s="29"/>
      <c r="B54" s="29"/>
      <c r="C54" s="209" t="s">
        <v>78</v>
      </c>
      <c r="D54" s="210">
        <f>SUM(D50:D53)</f>
        <v>13</v>
      </c>
      <c r="E54" s="210">
        <f>SUM(E50:E53)</f>
        <v>3</v>
      </c>
      <c r="F54" s="210">
        <f>SUM(F50:F53)</f>
        <v>10</v>
      </c>
    </row>
    <row r="55" spans="1:6" x14ac:dyDescent="0.25">
      <c r="A55" s="207" t="s">
        <v>27</v>
      </c>
      <c r="B55" s="92">
        <v>1</v>
      </c>
      <c r="C55" s="211" t="s">
        <v>108</v>
      </c>
      <c r="D55" s="212">
        <v>8</v>
      </c>
      <c r="E55" s="212">
        <v>1</v>
      </c>
      <c r="F55" s="212">
        <v>7</v>
      </c>
    </row>
    <row r="56" spans="1:6" x14ac:dyDescent="0.25">
      <c r="A56" s="207" t="s">
        <v>27</v>
      </c>
      <c r="B56" s="92">
        <v>2</v>
      </c>
      <c r="C56" s="211" t="s">
        <v>109</v>
      </c>
      <c r="D56" s="212">
        <v>12</v>
      </c>
      <c r="E56" s="212">
        <v>4</v>
      </c>
      <c r="F56" s="212">
        <v>8</v>
      </c>
    </row>
    <row r="57" spans="1:6" x14ac:dyDescent="0.25">
      <c r="A57" s="207" t="s">
        <v>27</v>
      </c>
      <c r="B57" s="92">
        <v>3</v>
      </c>
      <c r="C57" s="211" t="s">
        <v>689</v>
      </c>
      <c r="D57" s="212">
        <v>1</v>
      </c>
      <c r="E57" s="212">
        <v>0</v>
      </c>
      <c r="F57" s="212">
        <v>1</v>
      </c>
    </row>
    <row r="58" spans="1:6" x14ac:dyDescent="0.25">
      <c r="A58" s="207" t="s">
        <v>27</v>
      </c>
      <c r="B58" s="92">
        <v>4</v>
      </c>
      <c r="C58" s="211" t="s">
        <v>110</v>
      </c>
      <c r="D58" s="212">
        <v>1</v>
      </c>
      <c r="E58" s="212">
        <v>0</v>
      </c>
      <c r="F58" s="212">
        <v>1</v>
      </c>
    </row>
    <row r="59" spans="1:6" x14ac:dyDescent="0.25">
      <c r="A59" s="29"/>
      <c r="B59" s="29"/>
      <c r="C59" s="209" t="s">
        <v>78</v>
      </c>
      <c r="D59" s="210">
        <f>SUM(D55:D58)</f>
        <v>22</v>
      </c>
      <c r="E59" s="210">
        <f>SUM(E55:E58)</f>
        <v>5</v>
      </c>
      <c r="F59" s="210">
        <f>SUM(F55:F58)</f>
        <v>17</v>
      </c>
    </row>
    <row r="60" spans="1:6" ht="30" x14ac:dyDescent="0.25">
      <c r="A60" s="207" t="s">
        <v>28</v>
      </c>
      <c r="B60" s="92">
        <v>1</v>
      </c>
      <c r="C60" s="205" t="s">
        <v>111</v>
      </c>
      <c r="D60" s="206">
        <v>4</v>
      </c>
      <c r="E60" s="206">
        <v>0</v>
      </c>
      <c r="F60" s="206">
        <v>4</v>
      </c>
    </row>
    <row r="61" spans="1:6" ht="30" x14ac:dyDescent="0.25">
      <c r="A61" s="207" t="s">
        <v>28</v>
      </c>
      <c r="B61" s="92">
        <v>2</v>
      </c>
      <c r="C61" s="205" t="s">
        <v>112</v>
      </c>
      <c r="D61" s="206">
        <v>5</v>
      </c>
      <c r="E61" s="206">
        <v>1</v>
      </c>
      <c r="F61" s="206">
        <v>4</v>
      </c>
    </row>
    <row r="62" spans="1:6" ht="26.25" customHeight="1" x14ac:dyDescent="0.25">
      <c r="A62" s="207" t="s">
        <v>28</v>
      </c>
      <c r="B62" s="92">
        <v>3</v>
      </c>
      <c r="C62" s="205" t="s">
        <v>113</v>
      </c>
      <c r="D62" s="206">
        <v>6</v>
      </c>
      <c r="E62" s="206">
        <v>2</v>
      </c>
      <c r="F62" s="206">
        <v>4</v>
      </c>
    </row>
    <row r="63" spans="1:6" ht="30" x14ac:dyDescent="0.25">
      <c r="A63" s="207" t="s">
        <v>28</v>
      </c>
      <c r="B63" s="92">
        <v>4</v>
      </c>
      <c r="C63" s="205" t="s">
        <v>114</v>
      </c>
      <c r="D63" s="206">
        <v>6</v>
      </c>
      <c r="E63" s="206">
        <v>1</v>
      </c>
      <c r="F63" s="206">
        <v>5</v>
      </c>
    </row>
    <row r="64" spans="1:6" ht="30" x14ac:dyDescent="0.25">
      <c r="A64" s="207" t="s">
        <v>28</v>
      </c>
      <c r="B64" s="92">
        <v>5</v>
      </c>
      <c r="C64" s="205" t="s">
        <v>115</v>
      </c>
      <c r="D64" s="206">
        <v>3</v>
      </c>
      <c r="E64" s="206">
        <v>0</v>
      </c>
      <c r="F64" s="206">
        <v>3</v>
      </c>
    </row>
    <row r="65" spans="1:6" ht="30" x14ac:dyDescent="0.25">
      <c r="A65" s="207" t="s">
        <v>28</v>
      </c>
      <c r="B65" s="92">
        <v>6</v>
      </c>
      <c r="C65" s="205" t="s">
        <v>116</v>
      </c>
      <c r="D65" s="206">
        <v>12</v>
      </c>
      <c r="E65" s="206">
        <v>2</v>
      </c>
      <c r="F65" s="206">
        <v>10</v>
      </c>
    </row>
    <row r="66" spans="1:6" ht="30" x14ac:dyDescent="0.25">
      <c r="A66" s="207" t="s">
        <v>28</v>
      </c>
      <c r="B66" s="92">
        <v>7</v>
      </c>
      <c r="C66" s="205" t="s">
        <v>117</v>
      </c>
      <c r="D66" s="206">
        <v>3</v>
      </c>
      <c r="E66" s="206">
        <v>1</v>
      </c>
      <c r="F66" s="206">
        <v>2</v>
      </c>
    </row>
    <row r="67" spans="1:6" ht="30" x14ac:dyDescent="0.25">
      <c r="A67" s="207" t="s">
        <v>28</v>
      </c>
      <c r="B67" s="92">
        <v>8</v>
      </c>
      <c r="C67" s="205" t="s">
        <v>118</v>
      </c>
      <c r="D67" s="206">
        <v>4</v>
      </c>
      <c r="E67" s="206">
        <v>1</v>
      </c>
      <c r="F67" s="206">
        <v>3</v>
      </c>
    </row>
    <row r="68" spans="1:6" x14ac:dyDescent="0.25">
      <c r="A68" s="207" t="s">
        <v>28</v>
      </c>
      <c r="B68" s="92">
        <v>9</v>
      </c>
      <c r="C68" s="205" t="s">
        <v>690</v>
      </c>
      <c r="D68" s="206">
        <v>2</v>
      </c>
      <c r="E68" s="206">
        <v>0</v>
      </c>
      <c r="F68" s="206">
        <v>2</v>
      </c>
    </row>
    <row r="69" spans="1:6" x14ac:dyDescent="0.25">
      <c r="A69" s="29"/>
      <c r="B69" s="29"/>
      <c r="C69" s="209" t="s">
        <v>78</v>
      </c>
      <c r="D69" s="210">
        <f>SUM(D60:D68)</f>
        <v>45</v>
      </c>
      <c r="E69" s="210">
        <f>SUM(E60:E68)</f>
        <v>8</v>
      </c>
      <c r="F69" s="210">
        <f>SUM(F60:F68)</f>
        <v>37</v>
      </c>
    </row>
    <row r="70" spans="1:6" x14ac:dyDescent="0.25">
      <c r="A70" s="207" t="s">
        <v>29</v>
      </c>
      <c r="B70" s="92">
        <v>1</v>
      </c>
      <c r="C70" s="205" t="s">
        <v>119</v>
      </c>
      <c r="D70" s="206">
        <v>4</v>
      </c>
      <c r="E70" s="206">
        <v>1</v>
      </c>
      <c r="F70" s="206">
        <v>3</v>
      </c>
    </row>
    <row r="71" spans="1:6" x14ac:dyDescent="0.25">
      <c r="A71" s="207" t="s">
        <v>29</v>
      </c>
      <c r="B71" s="92">
        <v>2</v>
      </c>
      <c r="C71" s="205" t="s">
        <v>120</v>
      </c>
      <c r="D71" s="206">
        <v>2</v>
      </c>
      <c r="E71" s="206">
        <v>0</v>
      </c>
      <c r="F71" s="206">
        <v>2</v>
      </c>
    </row>
    <row r="72" spans="1:6" x14ac:dyDescent="0.25">
      <c r="A72" s="207" t="s">
        <v>29</v>
      </c>
      <c r="B72" s="92">
        <v>3</v>
      </c>
      <c r="C72" s="205" t="s">
        <v>121</v>
      </c>
      <c r="D72" s="206">
        <v>4</v>
      </c>
      <c r="E72" s="206">
        <v>0</v>
      </c>
      <c r="F72" s="206">
        <v>4</v>
      </c>
    </row>
    <row r="73" spans="1:6" x14ac:dyDescent="0.25">
      <c r="A73" s="207" t="s">
        <v>29</v>
      </c>
      <c r="B73" s="92">
        <v>4</v>
      </c>
      <c r="C73" s="205" t="s">
        <v>122</v>
      </c>
      <c r="D73" s="206">
        <v>6</v>
      </c>
      <c r="E73" s="206">
        <v>2</v>
      </c>
      <c r="F73" s="206">
        <v>4</v>
      </c>
    </row>
    <row r="74" spans="1:6" x14ac:dyDescent="0.25">
      <c r="A74" s="207" t="s">
        <v>29</v>
      </c>
      <c r="B74" s="92">
        <v>5</v>
      </c>
      <c r="C74" s="205" t="s">
        <v>123</v>
      </c>
      <c r="D74" s="206">
        <v>10</v>
      </c>
      <c r="E74" s="206">
        <v>2</v>
      </c>
      <c r="F74" s="206">
        <v>8</v>
      </c>
    </row>
    <row r="75" spans="1:6" x14ac:dyDescent="0.25">
      <c r="A75" s="207" t="s">
        <v>29</v>
      </c>
      <c r="B75" s="92">
        <v>6</v>
      </c>
      <c r="C75" s="205" t="s">
        <v>691</v>
      </c>
      <c r="D75" s="206">
        <v>4</v>
      </c>
      <c r="E75" s="206">
        <v>0</v>
      </c>
      <c r="F75" s="206">
        <v>4</v>
      </c>
    </row>
    <row r="76" spans="1:6" x14ac:dyDescent="0.25">
      <c r="A76" s="207" t="s">
        <v>29</v>
      </c>
      <c r="B76" s="92">
        <v>7</v>
      </c>
      <c r="C76" s="205" t="s">
        <v>692</v>
      </c>
      <c r="D76" s="206">
        <v>2</v>
      </c>
      <c r="E76" s="206">
        <v>0</v>
      </c>
      <c r="F76" s="206">
        <v>2</v>
      </c>
    </row>
    <row r="77" spans="1:6" x14ac:dyDescent="0.25">
      <c r="A77" s="207" t="s">
        <v>29</v>
      </c>
      <c r="B77" s="92">
        <v>8</v>
      </c>
      <c r="C77" s="205" t="s">
        <v>693</v>
      </c>
      <c r="D77" s="206">
        <v>1</v>
      </c>
      <c r="E77" s="206">
        <v>0</v>
      </c>
      <c r="F77" s="206">
        <v>1</v>
      </c>
    </row>
    <row r="78" spans="1:6" x14ac:dyDescent="0.25">
      <c r="A78" s="29"/>
      <c r="B78" s="29"/>
      <c r="C78" s="209" t="s">
        <v>78</v>
      </c>
      <c r="D78" s="213">
        <f>SUM(D70:D77)</f>
        <v>33</v>
      </c>
      <c r="E78" s="213">
        <f>SUM(E70:E77)</f>
        <v>5</v>
      </c>
      <c r="F78" s="213">
        <f>SUM(F70:F77)</f>
        <v>28</v>
      </c>
    </row>
    <row r="79" spans="1:6" x14ac:dyDescent="0.25">
      <c r="A79" s="207" t="s">
        <v>30</v>
      </c>
      <c r="B79" s="92">
        <v>1</v>
      </c>
      <c r="C79" s="205" t="s">
        <v>124</v>
      </c>
      <c r="D79" s="206">
        <v>10</v>
      </c>
      <c r="E79" s="206">
        <v>3</v>
      </c>
      <c r="F79" s="206">
        <v>7</v>
      </c>
    </row>
    <row r="80" spans="1:6" x14ac:dyDescent="0.25">
      <c r="A80" s="207" t="s">
        <v>30</v>
      </c>
      <c r="B80" s="92">
        <v>2</v>
      </c>
      <c r="C80" s="205" t="s">
        <v>125</v>
      </c>
      <c r="D80" s="206">
        <v>12</v>
      </c>
      <c r="E80" s="206">
        <v>3</v>
      </c>
      <c r="F80" s="206">
        <v>9</v>
      </c>
    </row>
    <row r="81" spans="1:6" x14ac:dyDescent="0.25">
      <c r="A81" s="207" t="s">
        <v>30</v>
      </c>
      <c r="B81" s="92">
        <v>3</v>
      </c>
      <c r="C81" s="205" t="s">
        <v>126</v>
      </c>
      <c r="D81" s="206">
        <v>9</v>
      </c>
      <c r="E81" s="206">
        <v>2</v>
      </c>
      <c r="F81" s="206">
        <v>7</v>
      </c>
    </row>
    <row r="82" spans="1:6" x14ac:dyDescent="0.25">
      <c r="A82" s="207" t="s">
        <v>30</v>
      </c>
      <c r="B82" s="92">
        <v>4</v>
      </c>
      <c r="C82" s="205" t="s">
        <v>127</v>
      </c>
      <c r="D82" s="206">
        <v>8</v>
      </c>
      <c r="E82" s="206">
        <v>2</v>
      </c>
      <c r="F82" s="206">
        <v>6</v>
      </c>
    </row>
    <row r="83" spans="1:6" x14ac:dyDescent="0.25">
      <c r="A83" s="207" t="s">
        <v>30</v>
      </c>
      <c r="B83" s="92">
        <v>5</v>
      </c>
      <c r="C83" s="205" t="s">
        <v>128</v>
      </c>
      <c r="D83" s="206">
        <v>6</v>
      </c>
      <c r="E83" s="206">
        <v>2</v>
      </c>
      <c r="F83" s="206">
        <v>4</v>
      </c>
    </row>
    <row r="84" spans="1:6" x14ac:dyDescent="0.25">
      <c r="A84" s="207" t="s">
        <v>30</v>
      </c>
      <c r="B84" s="92">
        <v>6</v>
      </c>
      <c r="C84" s="205" t="s">
        <v>129</v>
      </c>
      <c r="D84" s="206">
        <v>12</v>
      </c>
      <c r="E84" s="206">
        <v>3</v>
      </c>
      <c r="F84" s="206">
        <v>9</v>
      </c>
    </row>
    <row r="85" spans="1:6" ht="30" x14ac:dyDescent="0.25">
      <c r="A85" s="207" t="s">
        <v>30</v>
      </c>
      <c r="B85" s="92">
        <v>7</v>
      </c>
      <c r="C85" s="205" t="s">
        <v>130</v>
      </c>
      <c r="D85" s="206">
        <v>12</v>
      </c>
      <c r="E85" s="206">
        <v>3</v>
      </c>
      <c r="F85" s="206">
        <v>9</v>
      </c>
    </row>
    <row r="86" spans="1:6" x14ac:dyDescent="0.25">
      <c r="A86" s="207" t="s">
        <v>30</v>
      </c>
      <c r="B86" s="92">
        <v>8</v>
      </c>
      <c r="C86" s="205" t="s">
        <v>255</v>
      </c>
      <c r="D86" s="206">
        <v>2</v>
      </c>
      <c r="E86" s="206">
        <v>1</v>
      </c>
      <c r="F86" s="206">
        <v>1</v>
      </c>
    </row>
    <row r="87" spans="1:6" ht="30" x14ac:dyDescent="0.25">
      <c r="A87" s="207" t="s">
        <v>30</v>
      </c>
      <c r="B87" s="92">
        <v>9</v>
      </c>
      <c r="C87" s="205" t="s">
        <v>694</v>
      </c>
      <c r="D87" s="206">
        <v>3</v>
      </c>
      <c r="E87" s="206">
        <v>1</v>
      </c>
      <c r="F87" s="206">
        <v>2</v>
      </c>
    </row>
    <row r="88" spans="1:6" x14ac:dyDescent="0.25">
      <c r="A88" s="29"/>
      <c r="B88" s="29"/>
      <c r="C88" s="214" t="s">
        <v>78</v>
      </c>
      <c r="D88" s="215">
        <f>SUM(D79:D87)</f>
        <v>74</v>
      </c>
      <c r="E88" s="215">
        <f>SUM(E79:E87)</f>
        <v>20</v>
      </c>
      <c r="F88" s="215">
        <f>SUM(F79:F87)</f>
        <v>54</v>
      </c>
    </row>
    <row r="89" spans="1:6" x14ac:dyDescent="0.25">
      <c r="A89" s="207" t="s">
        <v>31</v>
      </c>
      <c r="B89" s="92">
        <v>1</v>
      </c>
      <c r="C89" s="205" t="s">
        <v>131</v>
      </c>
      <c r="D89" s="206">
        <v>10</v>
      </c>
      <c r="E89" s="206">
        <v>2</v>
      </c>
      <c r="F89" s="206">
        <v>8</v>
      </c>
    </row>
    <row r="90" spans="1:6" x14ac:dyDescent="0.25">
      <c r="A90" s="207" t="s">
        <v>31</v>
      </c>
      <c r="B90" s="32">
        <v>2</v>
      </c>
      <c r="C90" s="205" t="s">
        <v>132</v>
      </c>
      <c r="D90" s="206">
        <v>5</v>
      </c>
      <c r="E90" s="206">
        <v>1</v>
      </c>
      <c r="F90" s="206">
        <v>4</v>
      </c>
    </row>
    <row r="91" spans="1:6" x14ac:dyDescent="0.25">
      <c r="A91" s="207" t="s">
        <v>31</v>
      </c>
      <c r="B91" s="92">
        <v>3</v>
      </c>
      <c r="C91" s="205" t="s">
        <v>133</v>
      </c>
      <c r="D91" s="206">
        <v>6</v>
      </c>
      <c r="E91" s="206">
        <v>2</v>
      </c>
      <c r="F91" s="206">
        <v>4</v>
      </c>
    </row>
    <row r="92" spans="1:6" ht="30" x14ac:dyDescent="0.25">
      <c r="A92" s="207" t="s">
        <v>31</v>
      </c>
      <c r="B92" s="32">
        <v>4</v>
      </c>
      <c r="C92" s="205" t="s">
        <v>134</v>
      </c>
      <c r="D92" s="206">
        <v>12</v>
      </c>
      <c r="E92" s="206">
        <v>2</v>
      </c>
      <c r="F92" s="206">
        <v>10</v>
      </c>
    </row>
    <row r="93" spans="1:6" x14ac:dyDescent="0.25">
      <c r="A93" s="207" t="s">
        <v>31</v>
      </c>
      <c r="B93" s="92">
        <v>5</v>
      </c>
      <c r="C93" s="205" t="s">
        <v>135</v>
      </c>
      <c r="D93" s="206">
        <v>6</v>
      </c>
      <c r="E93" s="206">
        <v>2</v>
      </c>
      <c r="F93" s="206">
        <v>4</v>
      </c>
    </row>
    <row r="94" spans="1:6" x14ac:dyDescent="0.25">
      <c r="A94" s="207" t="s">
        <v>31</v>
      </c>
      <c r="B94" s="32">
        <v>6</v>
      </c>
      <c r="C94" s="205" t="s">
        <v>136</v>
      </c>
      <c r="D94" s="206">
        <v>3</v>
      </c>
      <c r="E94" s="206">
        <v>1</v>
      </c>
      <c r="F94" s="206">
        <v>2</v>
      </c>
    </row>
    <row r="95" spans="1:6" x14ac:dyDescent="0.25">
      <c r="A95" s="207" t="s">
        <v>31</v>
      </c>
      <c r="B95" s="92">
        <v>7</v>
      </c>
      <c r="C95" s="205" t="s">
        <v>137</v>
      </c>
      <c r="D95" s="206">
        <v>13</v>
      </c>
      <c r="E95" s="206">
        <v>3</v>
      </c>
      <c r="F95" s="206">
        <v>10</v>
      </c>
    </row>
    <row r="96" spans="1:6" x14ac:dyDescent="0.25">
      <c r="A96" s="207" t="s">
        <v>31</v>
      </c>
      <c r="B96" s="32">
        <v>8</v>
      </c>
      <c r="C96" s="205" t="s">
        <v>138</v>
      </c>
      <c r="D96" s="206">
        <v>7</v>
      </c>
      <c r="E96" s="206">
        <v>2</v>
      </c>
      <c r="F96" s="206">
        <v>5</v>
      </c>
    </row>
    <row r="97" spans="1:6" x14ac:dyDescent="0.25">
      <c r="A97" s="207" t="s">
        <v>31</v>
      </c>
      <c r="B97" s="92">
        <v>9</v>
      </c>
      <c r="C97" s="205" t="s">
        <v>695</v>
      </c>
      <c r="D97" s="206">
        <v>1</v>
      </c>
      <c r="E97" s="206">
        <v>0</v>
      </c>
      <c r="F97" s="206">
        <v>1</v>
      </c>
    </row>
    <row r="98" spans="1:6" x14ac:dyDescent="0.25">
      <c r="A98" s="207" t="s">
        <v>31</v>
      </c>
      <c r="B98" s="32">
        <v>10</v>
      </c>
      <c r="C98" s="205" t="s">
        <v>696</v>
      </c>
      <c r="D98" s="206">
        <v>1</v>
      </c>
      <c r="E98" s="206">
        <v>0</v>
      </c>
      <c r="F98" s="206">
        <v>1</v>
      </c>
    </row>
    <row r="99" spans="1:6" x14ac:dyDescent="0.25">
      <c r="A99" s="207" t="s">
        <v>31</v>
      </c>
      <c r="B99" s="92">
        <v>11</v>
      </c>
      <c r="C99" s="205" t="s">
        <v>139</v>
      </c>
      <c r="D99" s="206">
        <v>1</v>
      </c>
      <c r="E99" s="206">
        <v>0</v>
      </c>
      <c r="F99" s="206">
        <v>1</v>
      </c>
    </row>
    <row r="100" spans="1:6" x14ac:dyDescent="0.25">
      <c r="A100" s="29"/>
      <c r="B100" s="29"/>
      <c r="C100" s="216" t="s">
        <v>78</v>
      </c>
      <c r="D100" s="217">
        <f>SUM(D89:D99)</f>
        <v>65</v>
      </c>
      <c r="E100" s="217">
        <f>SUM(E89:E99)</f>
        <v>15</v>
      </c>
      <c r="F100" s="217">
        <f>SUM(F89:F99)</f>
        <v>50</v>
      </c>
    </row>
    <row r="101" spans="1:6" x14ac:dyDescent="0.25">
      <c r="A101" s="207" t="s">
        <v>32</v>
      </c>
      <c r="B101" s="92">
        <v>1</v>
      </c>
      <c r="C101" s="218" t="s">
        <v>140</v>
      </c>
      <c r="D101" s="212">
        <v>6</v>
      </c>
      <c r="E101" s="212">
        <v>2</v>
      </c>
      <c r="F101" s="212">
        <v>4</v>
      </c>
    </row>
    <row r="102" spans="1:6" x14ac:dyDescent="0.25">
      <c r="A102" s="29"/>
      <c r="B102" s="29"/>
      <c r="C102" s="209" t="s">
        <v>78</v>
      </c>
      <c r="D102" s="210">
        <f>SUM(D101)</f>
        <v>6</v>
      </c>
      <c r="E102" s="210">
        <f>SUM(E101)</f>
        <v>2</v>
      </c>
      <c r="F102" s="210">
        <f>SUM(F101)</f>
        <v>4</v>
      </c>
    </row>
    <row r="103" spans="1:6" x14ac:dyDescent="0.25">
      <c r="A103" s="207" t="s">
        <v>33</v>
      </c>
      <c r="B103" s="32">
        <v>1</v>
      </c>
      <c r="C103" s="205" t="s">
        <v>141</v>
      </c>
      <c r="D103" s="206">
        <v>3</v>
      </c>
      <c r="E103" s="206">
        <v>1</v>
      </c>
      <c r="F103" s="206">
        <v>2</v>
      </c>
    </row>
    <row r="104" spans="1:6" x14ac:dyDescent="0.25">
      <c r="A104" s="207" t="s">
        <v>33</v>
      </c>
      <c r="B104" s="32">
        <v>2</v>
      </c>
      <c r="C104" s="205" t="s">
        <v>142</v>
      </c>
      <c r="D104" s="206">
        <v>6</v>
      </c>
      <c r="E104" s="206">
        <v>2</v>
      </c>
      <c r="F104" s="206">
        <v>4</v>
      </c>
    </row>
    <row r="105" spans="1:6" ht="30" x14ac:dyDescent="0.25">
      <c r="A105" s="207" t="s">
        <v>33</v>
      </c>
      <c r="B105" s="32">
        <v>3</v>
      </c>
      <c r="C105" s="205" t="s">
        <v>143</v>
      </c>
      <c r="D105" s="206">
        <v>12</v>
      </c>
      <c r="E105" s="206">
        <v>4</v>
      </c>
      <c r="F105" s="206">
        <v>8</v>
      </c>
    </row>
    <row r="106" spans="1:6" x14ac:dyDescent="0.25">
      <c r="A106" s="207" t="s">
        <v>33</v>
      </c>
      <c r="B106" s="32">
        <v>4</v>
      </c>
      <c r="C106" s="205" t="s">
        <v>677</v>
      </c>
      <c r="D106" s="206">
        <v>6</v>
      </c>
      <c r="E106" s="206">
        <v>2</v>
      </c>
      <c r="F106" s="206">
        <v>4</v>
      </c>
    </row>
    <row r="107" spans="1:6" x14ac:dyDescent="0.25">
      <c r="A107" s="207" t="s">
        <v>33</v>
      </c>
      <c r="B107" s="32">
        <v>5</v>
      </c>
      <c r="C107" s="205" t="s">
        <v>144</v>
      </c>
      <c r="D107" s="206">
        <v>2</v>
      </c>
      <c r="E107" s="206">
        <v>0</v>
      </c>
      <c r="F107" s="206">
        <v>2</v>
      </c>
    </row>
    <row r="108" spans="1:6" x14ac:dyDescent="0.25">
      <c r="A108" s="207" t="s">
        <v>33</v>
      </c>
      <c r="B108" s="32">
        <v>6</v>
      </c>
      <c r="C108" s="205" t="s">
        <v>697</v>
      </c>
      <c r="D108" s="206">
        <v>1</v>
      </c>
      <c r="E108" s="206">
        <v>0</v>
      </c>
      <c r="F108" s="206">
        <v>1</v>
      </c>
    </row>
    <row r="109" spans="1:6" x14ac:dyDescent="0.25">
      <c r="A109" s="207" t="s">
        <v>33</v>
      </c>
      <c r="B109" s="32">
        <v>7</v>
      </c>
      <c r="C109" s="205" t="s">
        <v>698</v>
      </c>
      <c r="D109" s="206">
        <v>2</v>
      </c>
      <c r="E109" s="206">
        <v>1</v>
      </c>
      <c r="F109" s="206">
        <v>1</v>
      </c>
    </row>
    <row r="110" spans="1:6" x14ac:dyDescent="0.25">
      <c r="A110" s="207" t="s">
        <v>33</v>
      </c>
      <c r="B110" s="32">
        <v>8</v>
      </c>
      <c r="C110" s="205" t="s">
        <v>699</v>
      </c>
      <c r="D110" s="206">
        <v>1</v>
      </c>
      <c r="E110" s="206">
        <v>0</v>
      </c>
      <c r="F110" s="206">
        <v>1</v>
      </c>
    </row>
    <row r="111" spans="1:6" x14ac:dyDescent="0.25">
      <c r="A111" s="29"/>
      <c r="B111" s="29"/>
      <c r="C111" s="209" t="s">
        <v>78</v>
      </c>
      <c r="D111" s="210">
        <f>SUM(D103:D110)</f>
        <v>33</v>
      </c>
      <c r="E111" s="210">
        <f>SUM(E103:E110)</f>
        <v>10</v>
      </c>
      <c r="F111" s="210">
        <f>SUM(F103:F110)</f>
        <v>23</v>
      </c>
    </row>
    <row r="112" spans="1:6" ht="45" x14ac:dyDescent="0.25">
      <c r="A112" s="207" t="s">
        <v>34</v>
      </c>
      <c r="B112" s="32">
        <v>1</v>
      </c>
      <c r="C112" s="205" t="s">
        <v>256</v>
      </c>
      <c r="D112" s="206">
        <v>6</v>
      </c>
      <c r="E112" s="206">
        <v>2</v>
      </c>
      <c r="F112" s="206">
        <v>4</v>
      </c>
    </row>
    <row r="113" spans="1:6" ht="30" x14ac:dyDescent="0.25">
      <c r="A113" s="207" t="s">
        <v>34</v>
      </c>
      <c r="B113" s="32">
        <v>2</v>
      </c>
      <c r="C113" s="205" t="s">
        <v>145</v>
      </c>
      <c r="D113" s="206">
        <v>3</v>
      </c>
      <c r="E113" s="206">
        <v>1</v>
      </c>
      <c r="F113" s="206">
        <v>2</v>
      </c>
    </row>
    <row r="114" spans="1:6" ht="45" x14ac:dyDescent="0.25">
      <c r="A114" s="207" t="s">
        <v>34</v>
      </c>
      <c r="B114" s="32">
        <v>3</v>
      </c>
      <c r="C114" s="205" t="s">
        <v>146</v>
      </c>
      <c r="D114" s="206">
        <v>3</v>
      </c>
      <c r="E114" s="206">
        <v>1</v>
      </c>
      <c r="F114" s="206">
        <v>2</v>
      </c>
    </row>
    <row r="115" spans="1:6" ht="30" x14ac:dyDescent="0.25">
      <c r="A115" s="207" t="s">
        <v>34</v>
      </c>
      <c r="B115" s="32">
        <v>4</v>
      </c>
      <c r="C115" s="205" t="s">
        <v>147</v>
      </c>
      <c r="D115" s="206">
        <v>7</v>
      </c>
      <c r="E115" s="206">
        <v>2</v>
      </c>
      <c r="F115" s="206">
        <v>5</v>
      </c>
    </row>
    <row r="116" spans="1:6" ht="45" x14ac:dyDescent="0.25">
      <c r="A116" s="207" t="s">
        <v>34</v>
      </c>
      <c r="B116" s="32">
        <v>5</v>
      </c>
      <c r="C116" s="205" t="s">
        <v>700</v>
      </c>
      <c r="D116" s="206">
        <v>3</v>
      </c>
      <c r="E116" s="206">
        <v>0</v>
      </c>
      <c r="F116" s="206">
        <v>3</v>
      </c>
    </row>
    <row r="117" spans="1:6" x14ac:dyDescent="0.25">
      <c r="A117" s="207" t="s">
        <v>34</v>
      </c>
      <c r="B117" s="32">
        <v>6</v>
      </c>
      <c r="C117" s="205" t="s">
        <v>148</v>
      </c>
      <c r="D117" s="206">
        <v>2</v>
      </c>
      <c r="E117" s="206">
        <v>0</v>
      </c>
      <c r="F117" s="206">
        <v>2</v>
      </c>
    </row>
    <row r="118" spans="1:6" x14ac:dyDescent="0.25">
      <c r="A118" s="29"/>
      <c r="B118" s="29"/>
      <c r="C118" s="209" t="s">
        <v>78</v>
      </c>
      <c r="D118" s="210">
        <f>SUM(D112:D117)</f>
        <v>24</v>
      </c>
      <c r="E118" s="210">
        <f>SUM(E112:E117)</f>
        <v>6</v>
      </c>
      <c r="F118" s="210">
        <f>SUM(F112:F117)</f>
        <v>18</v>
      </c>
    </row>
    <row r="119" spans="1:6" x14ac:dyDescent="0.25">
      <c r="A119" s="207" t="s">
        <v>35</v>
      </c>
      <c r="B119" s="32">
        <v>1</v>
      </c>
      <c r="C119" s="205" t="s">
        <v>149</v>
      </c>
      <c r="D119" s="206">
        <v>6</v>
      </c>
      <c r="E119" s="206">
        <v>2</v>
      </c>
      <c r="F119" s="206">
        <v>4</v>
      </c>
    </row>
    <row r="120" spans="1:6" x14ac:dyDescent="0.25">
      <c r="A120" s="207" t="s">
        <v>35</v>
      </c>
      <c r="B120" s="32">
        <v>2</v>
      </c>
      <c r="C120" s="205" t="s">
        <v>150</v>
      </c>
      <c r="D120" s="206">
        <v>6</v>
      </c>
      <c r="E120" s="206">
        <v>3</v>
      </c>
      <c r="F120" s="206">
        <v>3</v>
      </c>
    </row>
    <row r="121" spans="1:6" x14ac:dyDescent="0.25">
      <c r="A121" s="207" t="s">
        <v>35</v>
      </c>
      <c r="B121" s="32">
        <v>3</v>
      </c>
      <c r="C121" s="205" t="s">
        <v>151</v>
      </c>
      <c r="D121" s="206">
        <v>12</v>
      </c>
      <c r="E121" s="206">
        <v>3</v>
      </c>
      <c r="F121" s="206">
        <v>9</v>
      </c>
    </row>
    <row r="122" spans="1:6" x14ac:dyDescent="0.25">
      <c r="A122" s="207" t="s">
        <v>35</v>
      </c>
      <c r="B122" s="32">
        <v>4</v>
      </c>
      <c r="C122" s="205" t="s">
        <v>152</v>
      </c>
      <c r="D122" s="206">
        <v>7</v>
      </c>
      <c r="E122" s="206">
        <v>2</v>
      </c>
      <c r="F122" s="206">
        <v>5</v>
      </c>
    </row>
    <row r="123" spans="1:6" x14ac:dyDescent="0.25">
      <c r="A123" s="207" t="s">
        <v>35</v>
      </c>
      <c r="B123" s="32">
        <v>5</v>
      </c>
      <c r="C123" s="205" t="s">
        <v>153</v>
      </c>
      <c r="D123" s="206">
        <v>2</v>
      </c>
      <c r="E123" s="206">
        <v>0</v>
      </c>
      <c r="F123" s="206">
        <v>2</v>
      </c>
    </row>
    <row r="124" spans="1:6" x14ac:dyDescent="0.25">
      <c r="A124" s="207" t="s">
        <v>35</v>
      </c>
      <c r="B124" s="32">
        <v>6</v>
      </c>
      <c r="C124" s="205" t="s">
        <v>154</v>
      </c>
      <c r="D124" s="206">
        <v>3</v>
      </c>
      <c r="E124" s="206">
        <v>1</v>
      </c>
      <c r="F124" s="206">
        <v>2</v>
      </c>
    </row>
    <row r="125" spans="1:6" x14ac:dyDescent="0.25">
      <c r="A125" s="207" t="s">
        <v>35</v>
      </c>
      <c r="B125" s="32">
        <v>7</v>
      </c>
      <c r="C125" s="205" t="s">
        <v>21</v>
      </c>
      <c r="D125" s="206">
        <v>3</v>
      </c>
      <c r="E125" s="206">
        <v>1</v>
      </c>
      <c r="F125" s="206">
        <v>2</v>
      </c>
    </row>
    <row r="126" spans="1:6" x14ac:dyDescent="0.25">
      <c r="A126" s="207" t="s">
        <v>35</v>
      </c>
      <c r="B126" s="32">
        <v>8</v>
      </c>
      <c r="C126" s="205" t="s">
        <v>155</v>
      </c>
      <c r="D126" s="206">
        <v>3</v>
      </c>
      <c r="E126" s="206">
        <v>1</v>
      </c>
      <c r="F126" s="206">
        <v>2</v>
      </c>
    </row>
    <row r="127" spans="1:6" ht="30" x14ac:dyDescent="0.25">
      <c r="A127" s="207" t="s">
        <v>35</v>
      </c>
      <c r="B127" s="32">
        <v>9</v>
      </c>
      <c r="C127" s="205" t="s">
        <v>701</v>
      </c>
      <c r="D127" s="206">
        <v>1</v>
      </c>
      <c r="E127" s="206">
        <v>0</v>
      </c>
      <c r="F127" s="206">
        <v>1</v>
      </c>
    </row>
    <row r="128" spans="1:6" ht="30" x14ac:dyDescent="0.25">
      <c r="A128" s="207" t="s">
        <v>35</v>
      </c>
      <c r="B128" s="32">
        <v>10</v>
      </c>
      <c r="C128" s="205" t="s">
        <v>702</v>
      </c>
      <c r="D128" s="206">
        <v>2</v>
      </c>
      <c r="E128" s="206">
        <v>1</v>
      </c>
      <c r="F128" s="206">
        <v>1</v>
      </c>
    </row>
    <row r="129" spans="1:6" x14ac:dyDescent="0.25">
      <c r="A129" s="207" t="s">
        <v>35</v>
      </c>
      <c r="B129" s="32">
        <v>11</v>
      </c>
      <c r="C129" s="205" t="s">
        <v>703</v>
      </c>
      <c r="D129" s="206">
        <v>1</v>
      </c>
      <c r="E129" s="206">
        <v>0</v>
      </c>
      <c r="F129" s="206">
        <v>1</v>
      </c>
    </row>
    <row r="130" spans="1:6" x14ac:dyDescent="0.25">
      <c r="A130" s="207" t="s">
        <v>35</v>
      </c>
      <c r="B130" s="32">
        <v>12</v>
      </c>
      <c r="C130" s="205" t="s">
        <v>156</v>
      </c>
      <c r="D130" s="206">
        <v>2</v>
      </c>
      <c r="E130" s="206">
        <v>1</v>
      </c>
      <c r="F130" s="206">
        <v>1</v>
      </c>
    </row>
    <row r="131" spans="1:6" x14ac:dyDescent="0.25">
      <c r="A131" s="207" t="s">
        <v>35</v>
      </c>
      <c r="B131" s="32">
        <v>13</v>
      </c>
      <c r="C131" s="205" t="s">
        <v>704</v>
      </c>
      <c r="D131" s="206">
        <v>3</v>
      </c>
      <c r="E131" s="206">
        <v>1</v>
      </c>
      <c r="F131" s="206">
        <v>2</v>
      </c>
    </row>
    <row r="132" spans="1:6" x14ac:dyDescent="0.25">
      <c r="A132" s="29"/>
      <c r="B132" s="29"/>
      <c r="C132" s="219" t="s">
        <v>78</v>
      </c>
      <c r="D132" s="213">
        <f>SUM(D119:D131)</f>
        <v>51</v>
      </c>
      <c r="E132" s="213">
        <f>SUM(E119:E131)</f>
        <v>16</v>
      </c>
      <c r="F132" s="213">
        <f>SUM(F119:F131)</f>
        <v>35</v>
      </c>
    </row>
    <row r="133" spans="1:6" x14ac:dyDescent="0.25">
      <c r="A133" s="207" t="s">
        <v>36</v>
      </c>
      <c r="B133" s="32">
        <v>1</v>
      </c>
      <c r="C133" s="205" t="s">
        <v>157</v>
      </c>
      <c r="D133" s="206">
        <v>5</v>
      </c>
      <c r="E133" s="206">
        <v>1</v>
      </c>
      <c r="F133" s="206">
        <v>4</v>
      </c>
    </row>
    <row r="134" spans="1:6" x14ac:dyDescent="0.25">
      <c r="A134" s="207" t="s">
        <v>36</v>
      </c>
      <c r="B134" s="32">
        <v>2</v>
      </c>
      <c r="C134" s="205" t="s">
        <v>158</v>
      </c>
      <c r="D134" s="206">
        <v>9</v>
      </c>
      <c r="E134" s="206">
        <v>3</v>
      </c>
      <c r="F134" s="206">
        <v>6</v>
      </c>
    </row>
    <row r="135" spans="1:6" x14ac:dyDescent="0.25">
      <c r="A135" s="207" t="s">
        <v>36</v>
      </c>
      <c r="B135" s="32">
        <v>3</v>
      </c>
      <c r="C135" s="205" t="s">
        <v>159</v>
      </c>
      <c r="D135" s="206">
        <v>8</v>
      </c>
      <c r="E135" s="206">
        <v>2</v>
      </c>
      <c r="F135" s="206">
        <v>6</v>
      </c>
    </row>
    <row r="136" spans="1:6" x14ac:dyDescent="0.25">
      <c r="A136" s="207" t="s">
        <v>36</v>
      </c>
      <c r="B136" s="32">
        <v>4</v>
      </c>
      <c r="C136" s="205" t="s">
        <v>160</v>
      </c>
      <c r="D136" s="206">
        <v>2</v>
      </c>
      <c r="E136" s="206">
        <v>0</v>
      </c>
      <c r="F136" s="206">
        <v>2</v>
      </c>
    </row>
    <row r="137" spans="1:6" x14ac:dyDescent="0.25">
      <c r="A137" s="207" t="s">
        <v>36</v>
      </c>
      <c r="B137" s="32">
        <v>5</v>
      </c>
      <c r="C137" s="205" t="s">
        <v>161</v>
      </c>
      <c r="D137" s="206">
        <v>3</v>
      </c>
      <c r="E137" s="206">
        <v>1</v>
      </c>
      <c r="F137" s="206">
        <v>2</v>
      </c>
    </row>
    <row r="138" spans="1:6" x14ac:dyDescent="0.25">
      <c r="A138" s="207" t="s">
        <v>36</v>
      </c>
      <c r="B138" s="32">
        <v>6</v>
      </c>
      <c r="C138" s="205" t="s">
        <v>162</v>
      </c>
      <c r="D138" s="206">
        <v>5</v>
      </c>
      <c r="E138" s="206">
        <v>1</v>
      </c>
      <c r="F138" s="206">
        <v>4</v>
      </c>
    </row>
    <row r="139" spans="1:6" x14ac:dyDescent="0.25">
      <c r="A139" s="207" t="s">
        <v>36</v>
      </c>
      <c r="B139" s="32">
        <v>7</v>
      </c>
      <c r="C139" s="205" t="s">
        <v>163</v>
      </c>
      <c r="D139" s="206">
        <v>5</v>
      </c>
      <c r="E139" s="206">
        <v>1</v>
      </c>
      <c r="F139" s="206">
        <v>4</v>
      </c>
    </row>
    <row r="140" spans="1:6" x14ac:dyDescent="0.25">
      <c r="A140" s="207" t="s">
        <v>36</v>
      </c>
      <c r="B140" s="32">
        <v>8</v>
      </c>
      <c r="C140" s="205" t="s">
        <v>164</v>
      </c>
      <c r="D140" s="206">
        <v>10</v>
      </c>
      <c r="E140" s="206">
        <v>3</v>
      </c>
      <c r="F140" s="206">
        <v>7</v>
      </c>
    </row>
    <row r="141" spans="1:6" x14ac:dyDescent="0.25">
      <c r="A141" s="207" t="s">
        <v>36</v>
      </c>
      <c r="B141" s="32">
        <v>9</v>
      </c>
      <c r="C141" s="205" t="s">
        <v>165</v>
      </c>
      <c r="D141" s="206">
        <v>2</v>
      </c>
      <c r="E141" s="206">
        <v>0</v>
      </c>
      <c r="F141" s="206">
        <v>2</v>
      </c>
    </row>
    <row r="142" spans="1:6" x14ac:dyDescent="0.25">
      <c r="A142" s="207" t="s">
        <v>36</v>
      </c>
      <c r="B142" s="32">
        <v>10</v>
      </c>
      <c r="C142" s="205" t="s">
        <v>166</v>
      </c>
      <c r="D142" s="206">
        <v>9</v>
      </c>
      <c r="E142" s="206">
        <v>3</v>
      </c>
      <c r="F142" s="206">
        <v>6</v>
      </c>
    </row>
    <row r="143" spans="1:6" x14ac:dyDescent="0.25">
      <c r="A143" s="207" t="s">
        <v>36</v>
      </c>
      <c r="B143" s="32">
        <v>11</v>
      </c>
      <c r="C143" s="205" t="s">
        <v>167</v>
      </c>
      <c r="D143" s="206">
        <v>1</v>
      </c>
      <c r="E143" s="206">
        <v>0</v>
      </c>
      <c r="F143" s="206">
        <v>1</v>
      </c>
    </row>
    <row r="144" spans="1:6" x14ac:dyDescent="0.25">
      <c r="A144" s="207" t="s">
        <v>36</v>
      </c>
      <c r="B144" s="32">
        <v>12</v>
      </c>
      <c r="C144" s="205" t="s">
        <v>168</v>
      </c>
      <c r="D144" s="206">
        <v>1</v>
      </c>
      <c r="E144" s="206">
        <v>0</v>
      </c>
      <c r="F144" s="206">
        <v>1</v>
      </c>
    </row>
    <row r="145" spans="1:6" x14ac:dyDescent="0.25">
      <c r="A145" s="207" t="s">
        <v>36</v>
      </c>
      <c r="B145" s="32">
        <v>13</v>
      </c>
      <c r="C145" s="205" t="s">
        <v>705</v>
      </c>
      <c r="D145" s="206">
        <v>1</v>
      </c>
      <c r="E145" s="206">
        <v>0</v>
      </c>
      <c r="F145" s="206">
        <v>1</v>
      </c>
    </row>
    <row r="146" spans="1:6" x14ac:dyDescent="0.25">
      <c r="A146" s="29"/>
      <c r="B146" s="29"/>
      <c r="C146" s="209" t="s">
        <v>78</v>
      </c>
      <c r="D146" s="213">
        <f>SUM(D133:D145)</f>
        <v>61</v>
      </c>
      <c r="E146" s="213">
        <f>SUM(E133:E145)</f>
        <v>15</v>
      </c>
      <c r="F146" s="213">
        <f>SUM(F133:F145)</f>
        <v>46</v>
      </c>
    </row>
    <row r="147" spans="1:6" ht="30" x14ac:dyDescent="0.25">
      <c r="A147" s="207" t="s">
        <v>37</v>
      </c>
      <c r="B147" s="32">
        <v>1</v>
      </c>
      <c r="C147" s="205" t="s">
        <v>169</v>
      </c>
      <c r="D147" s="206">
        <v>3</v>
      </c>
      <c r="E147" s="206">
        <v>1</v>
      </c>
      <c r="F147" s="206">
        <v>2</v>
      </c>
    </row>
    <row r="148" spans="1:6" x14ac:dyDescent="0.25">
      <c r="A148" s="207" t="s">
        <v>37</v>
      </c>
      <c r="B148" s="32">
        <v>2</v>
      </c>
      <c r="C148" s="205" t="s">
        <v>170</v>
      </c>
      <c r="D148" s="206">
        <v>11</v>
      </c>
      <c r="E148" s="206">
        <v>3</v>
      </c>
      <c r="F148" s="206">
        <v>8</v>
      </c>
    </row>
    <row r="149" spans="1:6" x14ac:dyDescent="0.25">
      <c r="A149" s="207" t="s">
        <v>37</v>
      </c>
      <c r="B149" s="32">
        <v>3</v>
      </c>
      <c r="C149" s="205" t="s">
        <v>171</v>
      </c>
      <c r="D149" s="206">
        <v>11</v>
      </c>
      <c r="E149" s="206">
        <v>3</v>
      </c>
      <c r="F149" s="206">
        <v>8</v>
      </c>
    </row>
    <row r="150" spans="1:6" ht="30" x14ac:dyDescent="0.25">
      <c r="A150" s="207" t="s">
        <v>37</v>
      </c>
      <c r="B150" s="32">
        <v>4</v>
      </c>
      <c r="C150" s="205" t="s">
        <v>480</v>
      </c>
      <c r="D150" s="206">
        <v>5</v>
      </c>
      <c r="E150" s="206">
        <v>0</v>
      </c>
      <c r="F150" s="206">
        <v>5</v>
      </c>
    </row>
    <row r="151" spans="1:6" ht="30" x14ac:dyDescent="0.25">
      <c r="A151" s="207" t="s">
        <v>37</v>
      </c>
      <c r="B151" s="32">
        <v>5</v>
      </c>
      <c r="C151" s="205" t="s">
        <v>172</v>
      </c>
      <c r="D151" s="206">
        <v>11</v>
      </c>
      <c r="E151" s="206">
        <v>3</v>
      </c>
      <c r="F151" s="206">
        <v>8</v>
      </c>
    </row>
    <row r="152" spans="1:6" ht="30" x14ac:dyDescent="0.25">
      <c r="A152" s="207" t="s">
        <v>37</v>
      </c>
      <c r="B152" s="32">
        <v>6</v>
      </c>
      <c r="C152" s="205" t="s">
        <v>173</v>
      </c>
      <c r="D152" s="206">
        <v>5</v>
      </c>
      <c r="E152" s="206">
        <v>1</v>
      </c>
      <c r="F152" s="206">
        <v>4</v>
      </c>
    </row>
    <row r="153" spans="1:6" ht="30" x14ac:dyDescent="0.25">
      <c r="A153" s="207" t="s">
        <v>37</v>
      </c>
      <c r="B153" s="32">
        <v>7</v>
      </c>
      <c r="C153" s="205" t="s">
        <v>174</v>
      </c>
      <c r="D153" s="206">
        <v>4</v>
      </c>
      <c r="E153" s="206">
        <v>0</v>
      </c>
      <c r="F153" s="206">
        <v>4</v>
      </c>
    </row>
    <row r="154" spans="1:6" ht="30" x14ac:dyDescent="0.25">
      <c r="A154" s="207" t="s">
        <v>37</v>
      </c>
      <c r="B154" s="32">
        <v>8</v>
      </c>
      <c r="C154" s="205" t="s">
        <v>175</v>
      </c>
      <c r="D154" s="206">
        <v>4</v>
      </c>
      <c r="E154" s="206">
        <v>1</v>
      </c>
      <c r="F154" s="206">
        <v>3</v>
      </c>
    </row>
    <row r="155" spans="1:6" ht="30" x14ac:dyDescent="0.25">
      <c r="A155" s="207" t="s">
        <v>37</v>
      </c>
      <c r="B155" s="32">
        <v>9</v>
      </c>
      <c r="C155" s="205" t="s">
        <v>176</v>
      </c>
      <c r="D155" s="206">
        <v>4</v>
      </c>
      <c r="E155" s="206">
        <v>1</v>
      </c>
      <c r="F155" s="206">
        <v>3</v>
      </c>
    </row>
    <row r="156" spans="1:6" ht="30" x14ac:dyDescent="0.25">
      <c r="A156" s="207" t="s">
        <v>37</v>
      </c>
      <c r="B156" s="32">
        <v>10</v>
      </c>
      <c r="C156" s="205" t="s">
        <v>177</v>
      </c>
      <c r="D156" s="206">
        <v>3</v>
      </c>
      <c r="E156" s="206">
        <v>1</v>
      </c>
      <c r="F156" s="206">
        <v>2</v>
      </c>
    </row>
    <row r="157" spans="1:6" ht="30" x14ac:dyDescent="0.25">
      <c r="A157" s="207" t="s">
        <v>37</v>
      </c>
      <c r="B157" s="32">
        <v>11</v>
      </c>
      <c r="C157" s="205" t="s">
        <v>178</v>
      </c>
      <c r="D157" s="206">
        <v>11</v>
      </c>
      <c r="E157" s="206">
        <v>3</v>
      </c>
      <c r="F157" s="206">
        <v>8</v>
      </c>
    </row>
    <row r="158" spans="1:6" ht="30" x14ac:dyDescent="0.25">
      <c r="A158" s="207" t="s">
        <v>37</v>
      </c>
      <c r="B158" s="32">
        <v>12</v>
      </c>
      <c r="C158" s="205" t="s">
        <v>179</v>
      </c>
      <c r="D158" s="206">
        <v>8</v>
      </c>
      <c r="E158" s="206">
        <v>2</v>
      </c>
      <c r="F158" s="206">
        <v>6</v>
      </c>
    </row>
    <row r="159" spans="1:6" ht="30" x14ac:dyDescent="0.25">
      <c r="A159" s="207" t="s">
        <v>37</v>
      </c>
      <c r="B159" s="32">
        <v>13</v>
      </c>
      <c r="C159" s="205" t="s">
        <v>180</v>
      </c>
      <c r="D159" s="206">
        <v>13</v>
      </c>
      <c r="E159" s="206">
        <v>3</v>
      </c>
      <c r="F159" s="206">
        <v>10</v>
      </c>
    </row>
    <row r="160" spans="1:6" ht="30" x14ac:dyDescent="0.25">
      <c r="A160" s="207" t="s">
        <v>37</v>
      </c>
      <c r="B160" s="32">
        <v>14</v>
      </c>
      <c r="C160" s="205" t="s">
        <v>181</v>
      </c>
      <c r="D160" s="206">
        <v>6</v>
      </c>
      <c r="E160" s="206">
        <v>2</v>
      </c>
      <c r="F160" s="206">
        <v>4</v>
      </c>
    </row>
    <row r="161" spans="1:6" ht="30" x14ac:dyDescent="0.25">
      <c r="A161" s="207" t="s">
        <v>37</v>
      </c>
      <c r="B161" s="32">
        <v>15</v>
      </c>
      <c r="C161" s="205" t="s">
        <v>182</v>
      </c>
      <c r="D161" s="206">
        <v>3</v>
      </c>
      <c r="E161" s="206">
        <v>0</v>
      </c>
      <c r="F161" s="206">
        <v>3</v>
      </c>
    </row>
    <row r="162" spans="1:6" x14ac:dyDescent="0.25">
      <c r="A162" s="207" t="s">
        <v>37</v>
      </c>
      <c r="B162" s="32">
        <v>16</v>
      </c>
      <c r="C162" s="205" t="s">
        <v>706</v>
      </c>
      <c r="D162" s="206">
        <v>1</v>
      </c>
      <c r="E162" s="206">
        <v>0</v>
      </c>
      <c r="F162" s="206">
        <v>1</v>
      </c>
    </row>
    <row r="163" spans="1:6" x14ac:dyDescent="0.25">
      <c r="A163" s="29"/>
      <c r="B163" s="29"/>
      <c r="C163" s="209" t="s">
        <v>78</v>
      </c>
      <c r="D163" s="210">
        <f>SUM(D147:D162)</f>
        <v>103</v>
      </c>
      <c r="E163" s="210">
        <f>SUM(E147:E162)</f>
        <v>24</v>
      </c>
      <c r="F163" s="210">
        <f>SUM(F147:F162)</f>
        <v>79</v>
      </c>
    </row>
    <row r="164" spans="1:6" x14ac:dyDescent="0.25">
      <c r="A164" s="207" t="s">
        <v>38</v>
      </c>
      <c r="B164" s="32">
        <v>1</v>
      </c>
      <c r="C164" s="205" t="s">
        <v>183</v>
      </c>
      <c r="D164" s="206">
        <v>6</v>
      </c>
      <c r="E164" s="206">
        <v>1</v>
      </c>
      <c r="F164" s="206">
        <v>5</v>
      </c>
    </row>
    <row r="165" spans="1:6" x14ac:dyDescent="0.25">
      <c r="A165" s="207" t="s">
        <v>38</v>
      </c>
      <c r="B165" s="32">
        <v>2</v>
      </c>
      <c r="C165" s="205" t="s">
        <v>184</v>
      </c>
      <c r="D165" s="206">
        <v>6</v>
      </c>
      <c r="E165" s="206">
        <v>2</v>
      </c>
      <c r="F165" s="206">
        <v>4</v>
      </c>
    </row>
    <row r="166" spans="1:6" x14ac:dyDescent="0.25">
      <c r="A166" s="207" t="s">
        <v>38</v>
      </c>
      <c r="B166" s="32">
        <v>3</v>
      </c>
      <c r="C166" s="205" t="s">
        <v>185</v>
      </c>
      <c r="D166" s="206">
        <v>6</v>
      </c>
      <c r="E166" s="206">
        <v>1</v>
      </c>
      <c r="F166" s="206">
        <v>5</v>
      </c>
    </row>
    <row r="167" spans="1:6" x14ac:dyDescent="0.25">
      <c r="A167" s="207" t="s">
        <v>38</v>
      </c>
      <c r="B167" s="32">
        <v>4</v>
      </c>
      <c r="C167" s="205" t="s">
        <v>186</v>
      </c>
      <c r="D167" s="206">
        <v>3</v>
      </c>
      <c r="E167" s="206">
        <v>1</v>
      </c>
      <c r="F167" s="206">
        <v>2</v>
      </c>
    </row>
    <row r="168" spans="1:6" x14ac:dyDescent="0.25">
      <c r="A168" s="207" t="s">
        <v>38</v>
      </c>
      <c r="B168" s="32">
        <v>5</v>
      </c>
      <c r="C168" s="205" t="s">
        <v>187</v>
      </c>
      <c r="D168" s="206">
        <v>2</v>
      </c>
      <c r="E168" s="206">
        <v>0</v>
      </c>
      <c r="F168" s="206">
        <v>2</v>
      </c>
    </row>
    <row r="169" spans="1:6" x14ac:dyDescent="0.25">
      <c r="A169" s="207" t="s">
        <v>38</v>
      </c>
      <c r="B169" s="32">
        <v>6</v>
      </c>
      <c r="C169" s="205" t="s">
        <v>188</v>
      </c>
      <c r="D169" s="206">
        <v>4</v>
      </c>
      <c r="E169" s="206">
        <v>0</v>
      </c>
      <c r="F169" s="206">
        <v>4</v>
      </c>
    </row>
    <row r="170" spans="1:6" x14ac:dyDescent="0.25">
      <c r="A170" s="207" t="s">
        <v>38</v>
      </c>
      <c r="B170" s="32">
        <v>7</v>
      </c>
      <c r="C170" s="205" t="s">
        <v>189</v>
      </c>
      <c r="D170" s="206">
        <v>3</v>
      </c>
      <c r="E170" s="206">
        <v>1</v>
      </c>
      <c r="F170" s="206">
        <v>2</v>
      </c>
    </row>
    <row r="171" spans="1:6" x14ac:dyDescent="0.25">
      <c r="A171" s="207" t="s">
        <v>38</v>
      </c>
      <c r="B171" s="32">
        <v>8</v>
      </c>
      <c r="C171" s="205" t="s">
        <v>190</v>
      </c>
      <c r="D171" s="206">
        <v>1</v>
      </c>
      <c r="E171" s="206">
        <v>0</v>
      </c>
      <c r="F171" s="206">
        <v>1</v>
      </c>
    </row>
    <row r="172" spans="1:6" x14ac:dyDescent="0.25">
      <c r="A172" s="29"/>
      <c r="B172" s="29"/>
      <c r="C172" s="209" t="s">
        <v>78</v>
      </c>
      <c r="D172" s="210">
        <f>SUM(D164:D171)</f>
        <v>31</v>
      </c>
      <c r="E172" s="210">
        <f>SUM(E164:E171)</f>
        <v>6</v>
      </c>
      <c r="F172" s="210">
        <f>SUM(F164:F171)</f>
        <v>25</v>
      </c>
    </row>
    <row r="173" spans="1:6" x14ac:dyDescent="0.25">
      <c r="A173" s="220" t="s">
        <v>39</v>
      </c>
      <c r="B173" s="32"/>
      <c r="C173" s="205" t="s">
        <v>257</v>
      </c>
      <c r="D173" s="206"/>
      <c r="E173" s="206"/>
      <c r="F173" s="206"/>
    </row>
    <row r="174" spans="1:6" x14ac:dyDescent="0.25">
      <c r="A174" s="220" t="s">
        <v>39</v>
      </c>
      <c r="B174" s="31"/>
      <c r="C174" s="205" t="s">
        <v>191</v>
      </c>
      <c r="D174" s="206"/>
      <c r="E174" s="206"/>
      <c r="F174" s="206"/>
    </row>
    <row r="175" spans="1:6" x14ac:dyDescent="0.25">
      <c r="A175" s="220" t="s">
        <v>39</v>
      </c>
      <c r="B175" s="31"/>
      <c r="C175" s="205" t="s">
        <v>247</v>
      </c>
      <c r="D175" s="206"/>
      <c r="E175" s="206"/>
      <c r="F175" s="206"/>
    </row>
    <row r="176" spans="1:6" x14ac:dyDescent="0.25">
      <c r="A176" s="220" t="s">
        <v>39</v>
      </c>
      <c r="B176" s="31"/>
      <c r="C176" s="205" t="s">
        <v>441</v>
      </c>
      <c r="D176" s="206"/>
      <c r="E176" s="206"/>
      <c r="F176" s="206"/>
    </row>
    <row r="177" spans="1:6" x14ac:dyDescent="0.25">
      <c r="A177" s="220" t="s">
        <v>39</v>
      </c>
      <c r="B177" s="31"/>
      <c r="C177" s="205" t="s">
        <v>258</v>
      </c>
      <c r="D177" s="206"/>
      <c r="E177" s="206"/>
      <c r="F177" s="206"/>
    </row>
    <row r="178" spans="1:6" x14ac:dyDescent="0.25">
      <c r="A178" s="220" t="s">
        <v>39</v>
      </c>
      <c r="B178" s="31"/>
      <c r="C178" s="205" t="s">
        <v>455</v>
      </c>
      <c r="D178" s="206"/>
      <c r="E178" s="206"/>
      <c r="F178" s="206"/>
    </row>
    <row r="179" spans="1:6" x14ac:dyDescent="0.25">
      <c r="A179" s="220" t="s">
        <v>39</v>
      </c>
      <c r="B179" s="31"/>
      <c r="C179" s="205" t="s">
        <v>454</v>
      </c>
      <c r="D179" s="206"/>
      <c r="E179" s="206"/>
      <c r="F179" s="206"/>
    </row>
    <row r="180" spans="1:6" x14ac:dyDescent="0.25">
      <c r="A180" s="220" t="s">
        <v>39</v>
      </c>
      <c r="B180" s="31"/>
      <c r="C180" s="205" t="s">
        <v>456</v>
      </c>
      <c r="D180" s="206"/>
      <c r="E180" s="206"/>
      <c r="F180" s="206"/>
    </row>
    <row r="181" spans="1:6" x14ac:dyDescent="0.25">
      <c r="A181" s="220" t="s">
        <v>39</v>
      </c>
      <c r="B181" s="31"/>
      <c r="C181" s="205" t="s">
        <v>442</v>
      </c>
      <c r="D181" s="206"/>
      <c r="E181" s="206"/>
      <c r="F181" s="206"/>
    </row>
    <row r="182" spans="1:6" x14ac:dyDescent="0.25">
      <c r="A182" s="220" t="s">
        <v>39</v>
      </c>
      <c r="B182" s="31"/>
      <c r="C182" s="205" t="s">
        <v>248</v>
      </c>
      <c r="D182" s="206"/>
      <c r="E182" s="206"/>
      <c r="F182" s="206"/>
    </row>
    <row r="183" spans="1:6" x14ac:dyDescent="0.25">
      <c r="A183" s="220" t="s">
        <v>39</v>
      </c>
      <c r="B183" s="31"/>
      <c r="C183" s="205" t="s">
        <v>457</v>
      </c>
      <c r="D183" s="206"/>
      <c r="E183" s="206"/>
      <c r="F183" s="206"/>
    </row>
    <row r="184" spans="1:6" x14ac:dyDescent="0.25">
      <c r="A184" s="220" t="s">
        <v>39</v>
      </c>
      <c r="B184" s="31"/>
      <c r="C184" s="205" t="s">
        <v>192</v>
      </c>
      <c r="D184" s="206"/>
      <c r="E184" s="206"/>
      <c r="F184" s="206"/>
    </row>
    <row r="185" spans="1:6" x14ac:dyDescent="0.25">
      <c r="A185" s="220" t="s">
        <v>39</v>
      </c>
      <c r="B185" s="31"/>
      <c r="C185" s="205" t="s">
        <v>439</v>
      </c>
      <c r="D185" s="206"/>
      <c r="E185" s="206"/>
      <c r="F185" s="206"/>
    </row>
    <row r="186" spans="1:6" ht="30" x14ac:dyDescent="0.25">
      <c r="A186" s="220" t="s">
        <v>39</v>
      </c>
      <c r="B186" s="31"/>
      <c r="C186" s="205" t="s">
        <v>193</v>
      </c>
      <c r="D186" s="206"/>
      <c r="E186" s="206"/>
      <c r="F186" s="206"/>
    </row>
    <row r="187" spans="1:6" x14ac:dyDescent="0.25">
      <c r="A187" s="220" t="s">
        <v>39</v>
      </c>
      <c r="B187" s="31"/>
      <c r="C187" s="205" t="s">
        <v>249</v>
      </c>
      <c r="D187" s="206"/>
      <c r="E187" s="206"/>
      <c r="F187" s="206"/>
    </row>
    <row r="188" spans="1:6" x14ac:dyDescent="0.25">
      <c r="A188" s="220" t="s">
        <v>39</v>
      </c>
      <c r="B188" s="31"/>
      <c r="C188" s="205" t="s">
        <v>194</v>
      </c>
      <c r="D188" s="206"/>
      <c r="E188" s="206"/>
      <c r="F188" s="206"/>
    </row>
    <row r="189" spans="1:6" x14ac:dyDescent="0.25">
      <c r="A189" s="220" t="s">
        <v>39</v>
      </c>
      <c r="B189" s="31"/>
      <c r="C189" s="205" t="s">
        <v>250</v>
      </c>
      <c r="D189" s="206"/>
      <c r="E189" s="206"/>
      <c r="F189" s="206"/>
    </row>
    <row r="190" spans="1:6" x14ac:dyDescent="0.25">
      <c r="A190" s="220" t="s">
        <v>39</v>
      </c>
      <c r="C190" s="205" t="s">
        <v>458</v>
      </c>
      <c r="D190" s="206"/>
      <c r="E190" s="206"/>
      <c r="F190" s="206"/>
    </row>
    <row r="191" spans="1:6" x14ac:dyDescent="0.25">
      <c r="A191" s="220" t="s">
        <v>39</v>
      </c>
      <c r="C191" s="205" t="s">
        <v>251</v>
      </c>
      <c r="D191" s="206"/>
      <c r="E191" s="206"/>
      <c r="F191" s="206"/>
    </row>
    <row r="192" spans="1:6" x14ac:dyDescent="0.25">
      <c r="A192" s="220" t="s">
        <v>39</v>
      </c>
      <c r="B192" s="32"/>
      <c r="C192" s="205" t="s">
        <v>452</v>
      </c>
      <c r="D192" s="206"/>
      <c r="E192" s="206"/>
      <c r="F192" s="206"/>
    </row>
    <row r="193" spans="1:6" x14ac:dyDescent="0.25">
      <c r="A193" s="220" t="s">
        <v>39</v>
      </c>
      <c r="B193" s="32"/>
      <c r="C193" s="205" t="s">
        <v>453</v>
      </c>
      <c r="D193" s="206"/>
      <c r="E193" s="206"/>
      <c r="F193" s="206"/>
    </row>
    <row r="194" spans="1:6" x14ac:dyDescent="0.25">
      <c r="A194" s="220" t="s">
        <v>39</v>
      </c>
      <c r="C194" s="205" t="s">
        <v>259</v>
      </c>
      <c r="D194" s="206"/>
      <c r="E194" s="206"/>
      <c r="F194" s="206"/>
    </row>
    <row r="195" spans="1:6" x14ac:dyDescent="0.25">
      <c r="A195" s="220" t="s">
        <v>39</v>
      </c>
      <c r="C195" s="205" t="s">
        <v>252</v>
      </c>
      <c r="D195" s="206"/>
      <c r="E195" s="206"/>
      <c r="F195" s="206"/>
    </row>
    <row r="196" spans="1:6" x14ac:dyDescent="0.25">
      <c r="A196" s="220" t="s">
        <v>39</v>
      </c>
      <c r="C196" s="205" t="s">
        <v>451</v>
      </c>
      <c r="D196" s="206"/>
      <c r="E196" s="206"/>
      <c r="F196" s="206"/>
    </row>
    <row r="197" spans="1:6" x14ac:dyDescent="0.25">
      <c r="A197" s="220" t="s">
        <v>39</v>
      </c>
      <c r="B197" s="32"/>
      <c r="C197" s="205" t="s">
        <v>253</v>
      </c>
      <c r="D197" s="206"/>
      <c r="E197" s="206"/>
      <c r="F197" s="206"/>
    </row>
    <row r="198" spans="1:6" x14ac:dyDescent="0.25">
      <c r="A198" s="220" t="s">
        <v>39</v>
      </c>
      <c r="B198" s="32"/>
      <c r="C198" s="205" t="s">
        <v>260</v>
      </c>
      <c r="D198" s="206"/>
      <c r="E198" s="206"/>
      <c r="F198" s="206"/>
    </row>
    <row r="199" spans="1:6" x14ac:dyDescent="0.25">
      <c r="A199" s="220" t="s">
        <v>39</v>
      </c>
      <c r="B199" s="32"/>
      <c r="C199" s="205" t="s">
        <v>459</v>
      </c>
      <c r="D199" s="206"/>
      <c r="E199" s="206"/>
      <c r="F199" s="206"/>
    </row>
    <row r="200" spans="1:6" x14ac:dyDescent="0.25">
      <c r="A200" s="220" t="s">
        <v>39</v>
      </c>
      <c r="B200" s="208">
        <v>1</v>
      </c>
      <c r="C200" s="205" t="s">
        <v>300</v>
      </c>
      <c r="D200" s="206">
        <v>12</v>
      </c>
      <c r="E200" s="206">
        <v>2</v>
      </c>
      <c r="F200" s="206">
        <v>10</v>
      </c>
    </row>
    <row r="201" spans="1:6" ht="30" x14ac:dyDescent="0.25">
      <c r="A201" s="220" t="s">
        <v>39</v>
      </c>
      <c r="B201" s="208">
        <v>2</v>
      </c>
      <c r="C201" s="205" t="s">
        <v>195</v>
      </c>
      <c r="D201" s="206">
        <v>15</v>
      </c>
      <c r="E201" s="206">
        <v>3</v>
      </c>
      <c r="F201" s="206">
        <v>12</v>
      </c>
    </row>
    <row r="202" spans="1:6" x14ac:dyDescent="0.25">
      <c r="A202" s="220" t="s">
        <v>39</v>
      </c>
      <c r="B202" s="208">
        <v>3</v>
      </c>
      <c r="C202" s="205" t="s">
        <v>196</v>
      </c>
      <c r="D202" s="206">
        <v>12</v>
      </c>
      <c r="E202" s="206">
        <v>2</v>
      </c>
      <c r="F202" s="206">
        <v>10</v>
      </c>
    </row>
    <row r="203" spans="1:6" x14ac:dyDescent="0.25">
      <c r="A203" s="220" t="s">
        <v>39</v>
      </c>
      <c r="B203" s="208">
        <v>4</v>
      </c>
      <c r="C203" s="205" t="s">
        <v>261</v>
      </c>
      <c r="D203" s="206">
        <v>12</v>
      </c>
      <c r="E203" s="206">
        <v>2</v>
      </c>
      <c r="F203" s="206">
        <v>10</v>
      </c>
    </row>
    <row r="204" spans="1:6" ht="30" x14ac:dyDescent="0.25">
      <c r="A204" s="220" t="s">
        <v>39</v>
      </c>
      <c r="B204" s="208">
        <v>5</v>
      </c>
      <c r="C204" s="205" t="s">
        <v>197</v>
      </c>
      <c r="D204" s="206">
        <v>12</v>
      </c>
      <c r="E204" s="206">
        <v>2</v>
      </c>
      <c r="F204" s="206">
        <v>10</v>
      </c>
    </row>
    <row r="205" spans="1:6" x14ac:dyDescent="0.25">
      <c r="A205" s="220" t="s">
        <v>39</v>
      </c>
      <c r="B205" s="208">
        <v>6</v>
      </c>
      <c r="C205" s="205" t="s">
        <v>198</v>
      </c>
      <c r="D205" s="206">
        <v>18</v>
      </c>
      <c r="E205" s="206">
        <v>4</v>
      </c>
      <c r="F205" s="206">
        <v>14</v>
      </c>
    </row>
    <row r="206" spans="1:6" ht="30" x14ac:dyDescent="0.25">
      <c r="A206" s="220" t="s">
        <v>39</v>
      </c>
      <c r="B206" s="208">
        <v>7</v>
      </c>
      <c r="C206" s="205" t="s">
        <v>262</v>
      </c>
      <c r="D206" s="206">
        <v>12</v>
      </c>
      <c r="E206" s="206">
        <v>1</v>
      </c>
      <c r="F206" s="206">
        <v>11</v>
      </c>
    </row>
    <row r="207" spans="1:6" ht="30" x14ac:dyDescent="0.25">
      <c r="A207" s="220" t="s">
        <v>39</v>
      </c>
      <c r="B207" s="208">
        <v>8</v>
      </c>
      <c r="C207" s="205" t="s">
        <v>199</v>
      </c>
      <c r="D207" s="206">
        <v>13</v>
      </c>
      <c r="E207" s="206">
        <v>0</v>
      </c>
      <c r="F207" s="206">
        <v>13</v>
      </c>
    </row>
    <row r="208" spans="1:6" x14ac:dyDescent="0.25">
      <c r="A208" s="220" t="s">
        <v>39</v>
      </c>
      <c r="B208" s="208">
        <v>9</v>
      </c>
      <c r="C208" s="205" t="s">
        <v>200</v>
      </c>
      <c r="D208" s="206">
        <v>12</v>
      </c>
      <c r="E208" s="206">
        <v>2</v>
      </c>
      <c r="F208" s="206">
        <v>10</v>
      </c>
    </row>
    <row r="209" spans="1:6" ht="30" x14ac:dyDescent="0.25">
      <c r="A209" s="220" t="s">
        <v>39</v>
      </c>
      <c r="B209" s="208">
        <v>10</v>
      </c>
      <c r="C209" s="205" t="s">
        <v>201</v>
      </c>
      <c r="D209" s="206">
        <v>12</v>
      </c>
      <c r="E209" s="206">
        <v>2</v>
      </c>
      <c r="F209" s="206">
        <v>10</v>
      </c>
    </row>
    <row r="210" spans="1:6" x14ac:dyDescent="0.25">
      <c r="A210" s="220" t="s">
        <v>39</v>
      </c>
      <c r="B210" s="208">
        <v>11</v>
      </c>
      <c r="C210" s="205" t="s">
        <v>202</v>
      </c>
      <c r="D210" s="206">
        <v>12</v>
      </c>
      <c r="E210" s="206">
        <v>2</v>
      </c>
      <c r="F210" s="206">
        <v>10</v>
      </c>
    </row>
    <row r="211" spans="1:6" ht="30" x14ac:dyDescent="0.25">
      <c r="A211" s="220" t="s">
        <v>39</v>
      </c>
      <c r="B211" s="208">
        <v>12</v>
      </c>
      <c r="C211" s="205" t="s">
        <v>203</v>
      </c>
      <c r="D211" s="206">
        <v>6</v>
      </c>
      <c r="E211" s="206">
        <v>1</v>
      </c>
      <c r="F211" s="206">
        <v>5</v>
      </c>
    </row>
    <row r="212" spans="1:6" ht="30" x14ac:dyDescent="0.25">
      <c r="A212" s="220" t="s">
        <v>39</v>
      </c>
      <c r="B212" s="208">
        <v>13</v>
      </c>
      <c r="C212" s="205" t="s">
        <v>204</v>
      </c>
      <c r="D212" s="206">
        <v>12</v>
      </c>
      <c r="E212" s="206">
        <v>1</v>
      </c>
      <c r="F212" s="206">
        <v>11</v>
      </c>
    </row>
    <row r="213" spans="1:6" ht="30" x14ac:dyDescent="0.25">
      <c r="A213" s="220" t="s">
        <v>39</v>
      </c>
      <c r="B213" s="208">
        <v>14</v>
      </c>
      <c r="C213" s="205" t="s">
        <v>205</v>
      </c>
      <c r="D213" s="206">
        <v>12</v>
      </c>
      <c r="E213" s="206">
        <v>2</v>
      </c>
      <c r="F213" s="206">
        <v>10</v>
      </c>
    </row>
    <row r="214" spans="1:6" ht="30" x14ac:dyDescent="0.25">
      <c r="A214" s="220" t="s">
        <v>39</v>
      </c>
      <c r="B214" s="208">
        <v>15</v>
      </c>
      <c r="C214" s="205" t="s">
        <v>206</v>
      </c>
      <c r="D214" s="206">
        <v>11</v>
      </c>
      <c r="E214" s="206">
        <v>2</v>
      </c>
      <c r="F214" s="206">
        <v>9</v>
      </c>
    </row>
    <row r="215" spans="1:6" ht="30" x14ac:dyDescent="0.25">
      <c r="A215" s="220" t="s">
        <v>39</v>
      </c>
      <c r="B215" s="208">
        <v>16</v>
      </c>
      <c r="C215" s="205" t="s">
        <v>207</v>
      </c>
      <c r="D215" s="206">
        <v>11</v>
      </c>
      <c r="E215" s="206">
        <v>2</v>
      </c>
      <c r="F215" s="206">
        <v>8</v>
      </c>
    </row>
    <row r="216" spans="1:6" ht="30" x14ac:dyDescent="0.25">
      <c r="A216" s="220" t="s">
        <v>39</v>
      </c>
      <c r="B216" s="208">
        <v>17</v>
      </c>
      <c r="C216" s="205" t="s">
        <v>208</v>
      </c>
      <c r="D216" s="206">
        <v>4</v>
      </c>
      <c r="E216" s="206">
        <v>1</v>
      </c>
      <c r="F216" s="206">
        <v>3</v>
      </c>
    </row>
    <row r="217" spans="1:6" ht="30" x14ac:dyDescent="0.25">
      <c r="A217" s="220" t="s">
        <v>39</v>
      </c>
      <c r="B217" s="208">
        <v>18</v>
      </c>
      <c r="C217" s="205" t="s">
        <v>209</v>
      </c>
      <c r="D217" s="206">
        <v>13</v>
      </c>
      <c r="E217" s="206">
        <v>2</v>
      </c>
      <c r="F217" s="206">
        <v>11</v>
      </c>
    </row>
    <row r="218" spans="1:6" x14ac:dyDescent="0.25">
      <c r="A218" s="220" t="s">
        <v>39</v>
      </c>
      <c r="B218" s="208">
        <v>19</v>
      </c>
      <c r="C218" s="205" t="s">
        <v>210</v>
      </c>
      <c r="D218" s="206">
        <v>6</v>
      </c>
      <c r="E218" s="206">
        <v>1</v>
      </c>
      <c r="F218" s="206">
        <v>5</v>
      </c>
    </row>
    <row r="219" spans="1:6" ht="30" x14ac:dyDescent="0.25">
      <c r="A219" s="220" t="s">
        <v>39</v>
      </c>
      <c r="B219" s="208">
        <v>20</v>
      </c>
      <c r="C219" s="205" t="s">
        <v>211</v>
      </c>
      <c r="D219" s="206">
        <v>13</v>
      </c>
      <c r="E219" s="206">
        <v>2</v>
      </c>
      <c r="F219" s="206">
        <v>11</v>
      </c>
    </row>
    <row r="220" spans="1:6" ht="30" x14ac:dyDescent="0.25">
      <c r="A220" s="220" t="s">
        <v>39</v>
      </c>
      <c r="B220" s="208">
        <v>21</v>
      </c>
      <c r="C220" s="205" t="s">
        <v>212</v>
      </c>
      <c r="D220" s="206">
        <v>15</v>
      </c>
      <c r="E220" s="206">
        <v>2</v>
      </c>
      <c r="F220" s="206">
        <v>13</v>
      </c>
    </row>
    <row r="221" spans="1:6" ht="30" x14ac:dyDescent="0.25">
      <c r="A221" s="220" t="s">
        <v>39</v>
      </c>
      <c r="B221" s="208">
        <v>22</v>
      </c>
      <c r="C221" s="205" t="s">
        <v>213</v>
      </c>
      <c r="D221" s="206">
        <v>8</v>
      </c>
      <c r="E221" s="206">
        <v>1</v>
      </c>
      <c r="F221" s="206">
        <v>7</v>
      </c>
    </row>
    <row r="222" spans="1:6" ht="30" x14ac:dyDescent="0.25">
      <c r="A222" s="220" t="s">
        <v>39</v>
      </c>
      <c r="B222" s="208">
        <v>23</v>
      </c>
      <c r="C222" s="205" t="s">
        <v>214</v>
      </c>
      <c r="D222" s="206">
        <v>13</v>
      </c>
      <c r="E222" s="206">
        <v>2</v>
      </c>
      <c r="F222" s="206">
        <v>11</v>
      </c>
    </row>
    <row r="223" spans="1:6" ht="30" x14ac:dyDescent="0.25">
      <c r="A223" s="220" t="s">
        <v>39</v>
      </c>
      <c r="B223" s="208">
        <v>24</v>
      </c>
      <c r="C223" s="205" t="s">
        <v>707</v>
      </c>
      <c r="D223" s="206">
        <v>12</v>
      </c>
      <c r="E223" s="206">
        <v>2</v>
      </c>
      <c r="F223" s="206">
        <v>10</v>
      </c>
    </row>
    <row r="224" spans="1:6" ht="30" x14ac:dyDescent="0.25">
      <c r="A224" s="220" t="s">
        <v>39</v>
      </c>
      <c r="B224" s="208">
        <v>25</v>
      </c>
      <c r="C224" s="205" t="s">
        <v>215</v>
      </c>
      <c r="D224" s="206">
        <v>12</v>
      </c>
      <c r="E224" s="206">
        <v>2</v>
      </c>
      <c r="F224" s="206">
        <v>10</v>
      </c>
    </row>
    <row r="225" spans="1:6" x14ac:dyDescent="0.25">
      <c r="A225" s="220" t="s">
        <v>39</v>
      </c>
      <c r="B225" s="208">
        <v>26</v>
      </c>
      <c r="C225" s="205" t="s">
        <v>216</v>
      </c>
      <c r="D225" s="206">
        <v>11</v>
      </c>
      <c r="E225" s="206">
        <v>2</v>
      </c>
      <c r="F225" s="206">
        <v>9</v>
      </c>
    </row>
    <row r="226" spans="1:6" ht="30" x14ac:dyDescent="0.25">
      <c r="A226" s="220" t="s">
        <v>39</v>
      </c>
      <c r="B226" s="208">
        <v>27</v>
      </c>
      <c r="C226" s="205" t="s">
        <v>217</v>
      </c>
      <c r="D226" s="206">
        <v>10</v>
      </c>
      <c r="E226" s="206">
        <v>1</v>
      </c>
      <c r="F226" s="206">
        <v>9</v>
      </c>
    </row>
    <row r="227" spans="1:6" x14ac:dyDescent="0.25">
      <c r="A227" s="220" t="s">
        <v>39</v>
      </c>
      <c r="B227" s="208">
        <v>28</v>
      </c>
      <c r="C227" s="205" t="s">
        <v>218</v>
      </c>
      <c r="D227" s="206">
        <v>12</v>
      </c>
      <c r="E227" s="206">
        <v>2</v>
      </c>
      <c r="F227" s="206">
        <v>10</v>
      </c>
    </row>
    <row r="228" spans="1:6" ht="30" x14ac:dyDescent="0.25">
      <c r="A228" s="220" t="s">
        <v>39</v>
      </c>
      <c r="B228" s="208">
        <v>29</v>
      </c>
      <c r="C228" s="205" t="s">
        <v>219</v>
      </c>
      <c r="D228" s="206">
        <v>15</v>
      </c>
      <c r="E228" s="206">
        <v>2</v>
      </c>
      <c r="F228" s="206">
        <v>13</v>
      </c>
    </row>
    <row r="229" spans="1:6" x14ac:dyDescent="0.25">
      <c r="A229" s="220" t="s">
        <v>39</v>
      </c>
      <c r="B229" s="208">
        <v>30</v>
      </c>
      <c r="C229" s="205" t="s">
        <v>678</v>
      </c>
      <c r="D229" s="206">
        <v>12</v>
      </c>
      <c r="E229" s="206">
        <v>2</v>
      </c>
      <c r="F229" s="206">
        <v>10</v>
      </c>
    </row>
    <row r="230" spans="1:6" ht="30" x14ac:dyDescent="0.25">
      <c r="A230" s="220" t="s">
        <v>39</v>
      </c>
      <c r="B230" s="208">
        <v>31</v>
      </c>
      <c r="C230" s="205" t="s">
        <v>220</v>
      </c>
      <c r="D230" s="206">
        <v>11</v>
      </c>
      <c r="E230" s="206">
        <v>2</v>
      </c>
      <c r="F230" s="206">
        <v>9</v>
      </c>
    </row>
    <row r="231" spans="1:6" ht="45" x14ac:dyDescent="0.25">
      <c r="A231" s="220" t="s">
        <v>39</v>
      </c>
      <c r="B231" s="208">
        <v>32</v>
      </c>
      <c r="C231" s="205" t="s">
        <v>679</v>
      </c>
      <c r="D231" s="206">
        <v>14</v>
      </c>
      <c r="E231" s="206">
        <v>4</v>
      </c>
      <c r="F231" s="206">
        <v>10</v>
      </c>
    </row>
    <row r="232" spans="1:6" x14ac:dyDescent="0.25">
      <c r="A232" s="220" t="s">
        <v>39</v>
      </c>
      <c r="B232" s="208">
        <v>33</v>
      </c>
      <c r="C232" s="205" t="s">
        <v>221</v>
      </c>
      <c r="D232" s="206">
        <v>4</v>
      </c>
      <c r="E232" s="206">
        <v>1</v>
      </c>
      <c r="F232" s="206">
        <v>3</v>
      </c>
    </row>
    <row r="233" spans="1:6" x14ac:dyDescent="0.25">
      <c r="A233" s="220" t="s">
        <v>39</v>
      </c>
      <c r="B233" s="208">
        <v>34</v>
      </c>
      <c r="C233" s="205" t="s">
        <v>440</v>
      </c>
      <c r="D233" s="206">
        <v>8</v>
      </c>
      <c r="E233" s="206">
        <v>1</v>
      </c>
      <c r="F233" s="206">
        <v>7</v>
      </c>
    </row>
    <row r="234" spans="1:6" ht="30" x14ac:dyDescent="0.25">
      <c r="A234" s="220" t="s">
        <v>39</v>
      </c>
      <c r="B234" s="208">
        <v>35</v>
      </c>
      <c r="C234" s="205" t="s">
        <v>222</v>
      </c>
      <c r="D234" s="206">
        <v>13</v>
      </c>
      <c r="E234" s="206">
        <v>3</v>
      </c>
      <c r="F234" s="206">
        <v>4</v>
      </c>
    </row>
    <row r="235" spans="1:6" ht="30" x14ac:dyDescent="0.25">
      <c r="A235" s="220" t="s">
        <v>39</v>
      </c>
      <c r="B235" s="208">
        <v>36</v>
      </c>
      <c r="C235" s="205" t="s">
        <v>680</v>
      </c>
      <c r="D235" s="206">
        <v>13</v>
      </c>
      <c r="E235" s="206">
        <v>2</v>
      </c>
      <c r="F235" s="206">
        <v>11</v>
      </c>
    </row>
    <row r="236" spans="1:6" x14ac:dyDescent="0.25">
      <c r="A236" s="220" t="s">
        <v>39</v>
      </c>
      <c r="B236" s="208">
        <v>37</v>
      </c>
      <c r="C236" s="205" t="s">
        <v>223</v>
      </c>
      <c r="D236" s="206">
        <v>12</v>
      </c>
      <c r="E236" s="206">
        <v>2</v>
      </c>
      <c r="F236" s="206">
        <v>10</v>
      </c>
    </row>
    <row r="237" spans="1:6" ht="30" x14ac:dyDescent="0.25">
      <c r="A237" s="220" t="s">
        <v>39</v>
      </c>
      <c r="B237" s="208">
        <v>38</v>
      </c>
      <c r="C237" s="205" t="s">
        <v>224</v>
      </c>
      <c r="D237" s="206">
        <v>6</v>
      </c>
      <c r="E237" s="206">
        <v>1</v>
      </c>
      <c r="F237" s="206">
        <v>5</v>
      </c>
    </row>
    <row r="238" spans="1:6" ht="30" x14ac:dyDescent="0.25">
      <c r="A238" s="220" t="s">
        <v>39</v>
      </c>
      <c r="B238" s="208">
        <v>39</v>
      </c>
      <c r="C238" s="205" t="s">
        <v>225</v>
      </c>
      <c r="D238" s="206">
        <v>6</v>
      </c>
      <c r="E238" s="206">
        <v>1</v>
      </c>
      <c r="F238" s="206">
        <v>5</v>
      </c>
    </row>
    <row r="239" spans="1:6" x14ac:dyDescent="0.25">
      <c r="A239" s="220" t="s">
        <v>39</v>
      </c>
      <c r="B239" s="208">
        <v>40</v>
      </c>
      <c r="C239" s="205" t="s">
        <v>226</v>
      </c>
      <c r="D239" s="206">
        <v>10</v>
      </c>
      <c r="E239" s="206">
        <v>2</v>
      </c>
      <c r="F239" s="206">
        <v>8</v>
      </c>
    </row>
    <row r="240" spans="1:6" ht="30" x14ac:dyDescent="0.25">
      <c r="A240" s="220" t="s">
        <v>39</v>
      </c>
      <c r="B240" s="208">
        <v>41</v>
      </c>
      <c r="C240" s="205" t="s">
        <v>227</v>
      </c>
      <c r="D240" s="206">
        <v>10</v>
      </c>
      <c r="E240" s="206">
        <v>1</v>
      </c>
      <c r="F240" s="206">
        <v>9</v>
      </c>
    </row>
    <row r="241" spans="1:6" ht="30" x14ac:dyDescent="0.25">
      <c r="A241" s="220" t="s">
        <v>39</v>
      </c>
      <c r="B241" s="208">
        <v>42</v>
      </c>
      <c r="C241" s="205" t="s">
        <v>228</v>
      </c>
      <c r="D241" s="206">
        <v>13</v>
      </c>
      <c r="E241" s="206">
        <v>2</v>
      </c>
      <c r="F241" s="206">
        <v>11</v>
      </c>
    </row>
    <row r="242" spans="1:6" ht="30" x14ac:dyDescent="0.25">
      <c r="A242" s="220" t="s">
        <v>39</v>
      </c>
      <c r="B242" s="208">
        <v>43</v>
      </c>
      <c r="C242" s="205" t="s">
        <v>229</v>
      </c>
      <c r="D242" s="206">
        <v>12</v>
      </c>
      <c r="E242" s="206">
        <v>2</v>
      </c>
      <c r="F242" s="206">
        <v>10</v>
      </c>
    </row>
    <row r="243" spans="1:6" x14ac:dyDescent="0.25">
      <c r="A243" s="220" t="s">
        <v>39</v>
      </c>
      <c r="B243" s="208">
        <v>44</v>
      </c>
      <c r="C243" s="205" t="s">
        <v>230</v>
      </c>
      <c r="D243" s="206">
        <v>12</v>
      </c>
      <c r="E243" s="206">
        <v>2</v>
      </c>
      <c r="F243" s="206">
        <v>10</v>
      </c>
    </row>
    <row r="244" spans="1:6" x14ac:dyDescent="0.25">
      <c r="A244" s="220" t="s">
        <v>39</v>
      </c>
      <c r="B244" s="208">
        <v>45</v>
      </c>
      <c r="C244" s="205" t="s">
        <v>231</v>
      </c>
      <c r="D244" s="206">
        <v>4</v>
      </c>
      <c r="E244" s="206">
        <v>1</v>
      </c>
      <c r="F244" s="206">
        <v>3</v>
      </c>
    </row>
    <row r="245" spans="1:6" ht="30" x14ac:dyDescent="0.25">
      <c r="A245" s="220" t="s">
        <v>39</v>
      </c>
      <c r="B245" s="208">
        <v>46</v>
      </c>
      <c r="C245" s="205" t="s">
        <v>232</v>
      </c>
      <c r="D245" s="206">
        <v>9</v>
      </c>
      <c r="E245" s="206">
        <v>3</v>
      </c>
      <c r="F245" s="206">
        <v>6</v>
      </c>
    </row>
    <row r="246" spans="1:6" ht="30" x14ac:dyDescent="0.25">
      <c r="A246" s="220" t="s">
        <v>39</v>
      </c>
      <c r="B246" s="208">
        <v>47</v>
      </c>
      <c r="C246" s="205" t="s">
        <v>233</v>
      </c>
      <c r="D246" s="206">
        <v>5</v>
      </c>
      <c r="E246" s="206">
        <v>1</v>
      </c>
      <c r="F246" s="206">
        <v>4</v>
      </c>
    </row>
    <row r="247" spans="1:6" ht="30" x14ac:dyDescent="0.25">
      <c r="A247" s="220" t="s">
        <v>39</v>
      </c>
      <c r="B247" s="208">
        <v>48</v>
      </c>
      <c r="C247" s="205" t="s">
        <v>234</v>
      </c>
      <c r="D247" s="206">
        <v>6</v>
      </c>
      <c r="E247" s="206">
        <v>0</v>
      </c>
      <c r="F247" s="206">
        <v>5</v>
      </c>
    </row>
    <row r="248" spans="1:6" x14ac:dyDescent="0.25">
      <c r="A248" s="220" t="s">
        <v>39</v>
      </c>
      <c r="B248" s="208">
        <v>49</v>
      </c>
      <c r="C248" s="205" t="s">
        <v>235</v>
      </c>
      <c r="D248" s="206">
        <v>4</v>
      </c>
      <c r="E248" s="206">
        <v>1</v>
      </c>
      <c r="F248" s="206">
        <v>3</v>
      </c>
    </row>
    <row r="249" spans="1:6" ht="30" x14ac:dyDescent="0.25">
      <c r="A249" s="220" t="s">
        <v>39</v>
      </c>
      <c r="B249" s="208">
        <v>50</v>
      </c>
      <c r="C249" s="205" t="s">
        <v>236</v>
      </c>
      <c r="D249" s="206">
        <v>7</v>
      </c>
      <c r="E249" s="206">
        <v>2</v>
      </c>
      <c r="F249" s="206">
        <v>5</v>
      </c>
    </row>
    <row r="250" spans="1:6" x14ac:dyDescent="0.25">
      <c r="A250" s="220" t="s">
        <v>39</v>
      </c>
      <c r="B250" s="208">
        <v>51</v>
      </c>
      <c r="C250" s="205" t="s">
        <v>237</v>
      </c>
      <c r="D250" s="206">
        <v>10</v>
      </c>
      <c r="E250" s="206">
        <v>2</v>
      </c>
      <c r="F250" s="206">
        <v>8</v>
      </c>
    </row>
    <row r="251" spans="1:6" ht="30" x14ac:dyDescent="0.25">
      <c r="A251" s="220" t="s">
        <v>39</v>
      </c>
      <c r="B251" s="208">
        <v>52</v>
      </c>
      <c r="C251" s="205" t="s">
        <v>238</v>
      </c>
      <c r="D251" s="206">
        <v>12</v>
      </c>
      <c r="E251" s="206">
        <v>3</v>
      </c>
      <c r="F251" s="206">
        <v>9</v>
      </c>
    </row>
    <row r="252" spans="1:6" x14ac:dyDescent="0.25">
      <c r="A252" s="220" t="s">
        <v>39</v>
      </c>
      <c r="B252" s="208">
        <v>53</v>
      </c>
      <c r="C252" s="205" t="s">
        <v>239</v>
      </c>
      <c r="D252" s="206">
        <v>7</v>
      </c>
      <c r="E252" s="206">
        <v>1</v>
      </c>
      <c r="F252" s="206">
        <v>6</v>
      </c>
    </row>
    <row r="253" spans="1:6" x14ac:dyDescent="0.25">
      <c r="A253" s="220" t="s">
        <v>39</v>
      </c>
      <c r="B253" s="208">
        <v>54</v>
      </c>
      <c r="C253" s="205" t="s">
        <v>240</v>
      </c>
      <c r="D253" s="206">
        <v>7</v>
      </c>
      <c r="E253" s="206">
        <v>0</v>
      </c>
      <c r="F253" s="206">
        <v>3</v>
      </c>
    </row>
    <row r="254" spans="1:6" x14ac:dyDescent="0.25">
      <c r="A254" s="220" t="s">
        <v>39</v>
      </c>
      <c r="B254" s="32"/>
      <c r="C254" s="205" t="s">
        <v>460</v>
      </c>
      <c r="D254" s="221"/>
      <c r="E254" s="221"/>
      <c r="F254" s="221"/>
    </row>
    <row r="255" spans="1:6" x14ac:dyDescent="0.25">
      <c r="A255" s="220" t="s">
        <v>39</v>
      </c>
      <c r="B255" s="32"/>
      <c r="C255" s="205" t="s">
        <v>263</v>
      </c>
      <c r="D255" s="221"/>
      <c r="E255" s="221"/>
      <c r="F255" s="221"/>
    </row>
    <row r="256" spans="1:6" x14ac:dyDescent="0.25">
      <c r="A256" s="220" t="s">
        <v>39</v>
      </c>
      <c r="B256" s="32"/>
      <c r="C256" s="205" t="s">
        <v>264</v>
      </c>
      <c r="D256" s="221"/>
      <c r="E256" s="221"/>
      <c r="F256" s="221"/>
    </row>
    <row r="257" spans="1:6" x14ac:dyDescent="0.25">
      <c r="A257" s="220" t="s">
        <v>39</v>
      </c>
      <c r="B257" s="32"/>
      <c r="C257" s="205" t="s">
        <v>265</v>
      </c>
      <c r="D257" s="221"/>
      <c r="E257" s="221"/>
      <c r="F257" s="221"/>
    </row>
    <row r="258" spans="1:6" x14ac:dyDescent="0.25">
      <c r="A258" s="220" t="s">
        <v>39</v>
      </c>
      <c r="B258" s="32"/>
      <c r="C258" s="205" t="s">
        <v>241</v>
      </c>
      <c r="D258" s="221"/>
      <c r="E258" s="221"/>
      <c r="F258" s="221"/>
    </row>
    <row r="259" spans="1:6" x14ac:dyDescent="0.25">
      <c r="A259" s="220" t="s">
        <v>39</v>
      </c>
      <c r="B259" s="32"/>
      <c r="C259" s="205" t="s">
        <v>461</v>
      </c>
      <c r="D259" s="221"/>
      <c r="E259" s="221"/>
      <c r="F259" s="221"/>
    </row>
    <row r="260" spans="1:6" x14ac:dyDescent="0.25">
      <c r="A260" s="220" t="s">
        <v>39</v>
      </c>
      <c r="B260" s="32"/>
      <c r="C260" s="205" t="s">
        <v>266</v>
      </c>
      <c r="D260" s="221"/>
      <c r="E260" s="221"/>
      <c r="F260" s="221"/>
    </row>
    <row r="261" spans="1:6" x14ac:dyDescent="0.25">
      <c r="A261" s="29"/>
      <c r="B261" s="29"/>
      <c r="C261" s="209"/>
      <c r="D261" s="222">
        <f>SUM(D200:D253)</f>
        <v>565</v>
      </c>
      <c r="E261" s="222">
        <f>SUM(E200:E253)</f>
        <v>94</v>
      </c>
      <c r="F261" s="222">
        <f>SUM(F200:F253)</f>
        <v>459</v>
      </c>
    </row>
  </sheetData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D58"/>
  <sheetViews>
    <sheetView zoomScale="68" zoomScaleNormal="68" workbookViewId="0">
      <pane xSplit="3" ySplit="2" topLeftCell="P3" activePane="bottomRight" state="frozen"/>
      <selection pane="topRight" activeCell="D1" sqref="D1"/>
      <selection pane="bottomLeft" activeCell="A3" sqref="A3"/>
      <selection pane="bottomRight" activeCell="K63" sqref="K63"/>
    </sheetView>
  </sheetViews>
  <sheetFormatPr defaultColWidth="8.85546875" defaultRowHeight="15" x14ac:dyDescent="0.25"/>
  <cols>
    <col min="1" max="1" width="41.28515625" style="144" customWidth="1"/>
    <col min="2" max="2" width="4.42578125" style="144" customWidth="1"/>
    <col min="3" max="3" width="45.140625" style="144" customWidth="1"/>
    <col min="4" max="4" width="41.140625" style="144" bestFit="1" customWidth="1"/>
    <col min="5" max="5" width="17.140625" style="144" customWidth="1"/>
    <col min="6" max="6" width="5.7109375" style="144" customWidth="1"/>
    <col min="7" max="7" width="14.7109375" style="144" customWidth="1"/>
    <col min="8" max="8" width="12.140625" style="144" customWidth="1"/>
    <col min="9" max="9" width="14.85546875" style="144" customWidth="1"/>
    <col min="10" max="10" width="7.42578125" style="144" customWidth="1"/>
    <col min="11" max="11" width="14" style="144" customWidth="1"/>
    <col min="12" max="12" width="5.7109375" style="144" customWidth="1"/>
    <col min="13" max="13" width="19.42578125" style="144" customWidth="1"/>
    <col min="14" max="14" width="5.7109375" style="144" customWidth="1"/>
    <col min="15" max="15" width="14.42578125" style="144" customWidth="1"/>
    <col min="16" max="16" width="15.140625" style="144" customWidth="1"/>
    <col min="17" max="17" width="11.7109375" style="144" customWidth="1"/>
    <col min="18" max="18" width="6.7109375" style="144" customWidth="1"/>
    <col min="19" max="19" width="13" style="144" customWidth="1"/>
    <col min="20" max="20" width="16.42578125" style="144" customWidth="1"/>
    <col min="21" max="21" width="6.42578125" style="144" customWidth="1"/>
    <col min="22" max="22" width="16" style="145" customWidth="1"/>
    <col min="23" max="23" width="13.85546875" style="145" customWidth="1"/>
    <col min="24" max="24" width="8.28515625" style="145" customWidth="1"/>
    <col min="25" max="25" width="7.42578125" style="144" customWidth="1"/>
    <col min="26" max="26" width="8.85546875" style="144" customWidth="1"/>
    <col min="27" max="27" width="8.85546875" style="144"/>
    <col min="28" max="28" width="30.7109375" style="144" customWidth="1"/>
    <col min="29" max="16384" width="8.85546875" style="144"/>
  </cols>
  <sheetData>
    <row r="1" spans="1:30" s="143" customFormat="1" ht="105" x14ac:dyDescent="0.25">
      <c r="A1" s="94" t="s">
        <v>40</v>
      </c>
      <c r="B1" s="142"/>
      <c r="C1" s="95" t="s">
        <v>41</v>
      </c>
      <c r="D1" s="95" t="s">
        <v>478</v>
      </c>
      <c r="E1" s="96" t="s">
        <v>42</v>
      </c>
      <c r="F1" s="110" t="s">
        <v>50</v>
      </c>
      <c r="G1" s="96" t="s">
        <v>48</v>
      </c>
      <c r="H1" s="96" t="s">
        <v>46</v>
      </c>
      <c r="I1" s="96" t="s">
        <v>45</v>
      </c>
      <c r="J1" s="110" t="s">
        <v>49</v>
      </c>
      <c r="K1" s="96" t="s">
        <v>51</v>
      </c>
      <c r="L1" s="110" t="s">
        <v>52</v>
      </c>
      <c r="M1" s="96" t="s">
        <v>47</v>
      </c>
      <c r="N1" s="110" t="s">
        <v>53</v>
      </c>
      <c r="O1" s="96" t="s">
        <v>54</v>
      </c>
      <c r="P1" s="96" t="s">
        <v>55</v>
      </c>
      <c r="Q1" s="97" t="s">
        <v>57</v>
      </c>
      <c r="R1" s="110" t="s">
        <v>56</v>
      </c>
      <c r="S1" s="5" t="s">
        <v>444</v>
      </c>
      <c r="T1" s="5" t="s">
        <v>445</v>
      </c>
      <c r="U1" s="111" t="s">
        <v>446</v>
      </c>
      <c r="V1" s="5" t="s">
        <v>447</v>
      </c>
      <c r="W1" s="5" t="s">
        <v>448</v>
      </c>
      <c r="X1" s="17" t="s">
        <v>502</v>
      </c>
      <c r="Y1" s="112" t="s">
        <v>58</v>
      </c>
    </row>
    <row r="2" spans="1:30" s="143" customFormat="1" x14ac:dyDescent="0.25">
      <c r="A2" s="165" t="s">
        <v>708</v>
      </c>
      <c r="B2" s="166"/>
      <c r="C2" s="165"/>
      <c r="D2" s="165"/>
      <c r="E2" s="98"/>
      <c r="F2" s="113">
        <v>2</v>
      </c>
      <c r="G2" s="98"/>
      <c r="H2" s="98"/>
      <c r="I2" s="98"/>
      <c r="J2" s="113">
        <v>2</v>
      </c>
      <c r="K2" s="98"/>
      <c r="L2" s="113">
        <v>4</v>
      </c>
      <c r="M2" s="98"/>
      <c r="N2" s="113">
        <v>4</v>
      </c>
      <c r="O2" s="98"/>
      <c r="P2" s="98"/>
      <c r="Q2" s="98"/>
      <c r="R2" s="113">
        <v>4</v>
      </c>
      <c r="S2" s="12"/>
      <c r="T2" s="12"/>
      <c r="U2" s="114">
        <v>2</v>
      </c>
      <c r="V2" s="12"/>
      <c r="W2" s="12"/>
      <c r="X2" s="114">
        <f t="shared" ref="X2:X33" si="0">F2+J2+L2+N2+R2+U2</f>
        <v>18</v>
      </c>
      <c r="Y2" s="114">
        <v>100</v>
      </c>
    </row>
    <row r="3" spans="1:30" ht="30" customHeight="1" x14ac:dyDescent="0.25">
      <c r="A3" s="99" t="s">
        <v>39</v>
      </c>
      <c r="B3" s="100">
        <v>4</v>
      </c>
      <c r="C3" s="115" t="s">
        <v>396</v>
      </c>
      <c r="D3" s="115" t="s">
        <v>655</v>
      </c>
      <c r="E3" s="163" t="s">
        <v>462</v>
      </c>
      <c r="F3" s="90">
        <f t="shared" ref="F3:F34" si="1">IF(E3="21/22",2,0)</f>
        <v>2</v>
      </c>
      <c r="G3" s="91">
        <v>154</v>
      </c>
      <c r="H3" s="91">
        <v>6</v>
      </c>
      <c r="I3" s="225">
        <v>6</v>
      </c>
      <c r="J3" s="90">
        <f t="shared" ref="J3:J34" si="2">IF(ABS((H3-I3)/I3)&lt;=0.1,2,IF(AND(ABS((H3-I3)/I3)&gt;0.1,ABS((H3-I3)/I3)&lt;=0.2),1,0))</f>
        <v>2</v>
      </c>
      <c r="K3" s="195">
        <v>95</v>
      </c>
      <c r="L3" s="90">
        <f t="shared" ref="L3:L34" si="3">IF(K3&gt;90,4,IF(AND(K3&gt;80,K3&lt;=90),3,IF(AND(K3&gt;=50,K3&lt;=80),2,IF(AND(K3&gt;=10,K3&lt;50),1,0))))</f>
        <v>4</v>
      </c>
      <c r="M3" s="185">
        <v>44652</v>
      </c>
      <c r="N3" s="15">
        <f>IF(M3='Месяц МНТРГ_апрель'!$A$2,4,IF(M3='Месяц МНТРГ_апрель'!$B$2,3,IF(M3='Месяц МНТРГ_апрель'!$C$2,2,)))</f>
        <v>4</v>
      </c>
      <c r="O3" s="149">
        <v>151</v>
      </c>
      <c r="P3" s="149">
        <v>149</v>
      </c>
      <c r="Q3" s="81">
        <f t="shared" ref="Q3:Q34" si="4">ROUND(P3/O3*100,0)</f>
        <v>99</v>
      </c>
      <c r="R3" s="90">
        <f t="shared" ref="R3:R34" si="5">IF(Q3&gt;90,4,IF(AND(Q3&gt;80,Q3&lt;=90),3,IF(AND(Q3&gt;=50,Q3&lt;=80),2,IF(AND(Q3&gt;=10,Q3&lt;50),1,0))))</f>
        <v>4</v>
      </c>
      <c r="S3" s="91">
        <v>247</v>
      </c>
      <c r="T3" s="91">
        <v>100</v>
      </c>
      <c r="U3" s="15">
        <f t="shared" ref="U3:U34" si="6">IF(T3&gt;=90,2,IF(T3&gt;=80,1,0))</f>
        <v>2</v>
      </c>
      <c r="V3" s="91">
        <v>10</v>
      </c>
      <c r="W3" s="91">
        <v>11</v>
      </c>
      <c r="X3" s="19">
        <f t="shared" si="0"/>
        <v>18</v>
      </c>
      <c r="Y3" s="19">
        <f t="shared" ref="Y3:Y34" si="7">ROUND(X3/$X$2*100,0)</f>
        <v>100</v>
      </c>
      <c r="AB3" s="145"/>
      <c r="AC3" s="145"/>
      <c r="AD3" s="145"/>
    </row>
    <row r="4" spans="1:30" ht="30" customHeight="1" x14ac:dyDescent="0.25">
      <c r="A4" s="99" t="s">
        <v>39</v>
      </c>
      <c r="B4" s="100">
        <v>5</v>
      </c>
      <c r="C4" s="115" t="s">
        <v>397</v>
      </c>
      <c r="D4" s="115" t="s">
        <v>615</v>
      </c>
      <c r="E4" s="163" t="s">
        <v>462</v>
      </c>
      <c r="F4" s="90">
        <f t="shared" si="1"/>
        <v>2</v>
      </c>
      <c r="G4" s="91">
        <v>153</v>
      </c>
      <c r="H4" s="91">
        <v>6</v>
      </c>
      <c r="I4" s="225">
        <v>6</v>
      </c>
      <c r="J4" s="90">
        <f t="shared" si="2"/>
        <v>2</v>
      </c>
      <c r="K4" s="195">
        <v>95</v>
      </c>
      <c r="L4" s="90">
        <f t="shared" si="3"/>
        <v>4</v>
      </c>
      <c r="M4" s="224">
        <v>44652</v>
      </c>
      <c r="N4" s="15">
        <f>IF(M4='Месяц МНТРГ_апрель'!$A$2,4,IF(M4='Месяц МНТРГ_апрель'!$B$2,3,IF(M4='Месяц МНТРГ_апрель'!$C$2,2,)))</f>
        <v>4</v>
      </c>
      <c r="O4" s="149">
        <v>152</v>
      </c>
      <c r="P4" s="149">
        <v>151</v>
      </c>
      <c r="Q4" s="81">
        <f t="shared" si="4"/>
        <v>99</v>
      </c>
      <c r="R4" s="90">
        <f t="shared" si="5"/>
        <v>4</v>
      </c>
      <c r="S4" s="91">
        <v>269</v>
      </c>
      <c r="T4" s="91">
        <v>100</v>
      </c>
      <c r="U4" s="15">
        <f t="shared" si="6"/>
        <v>2</v>
      </c>
      <c r="V4" s="91">
        <v>14</v>
      </c>
      <c r="W4" s="91">
        <v>150</v>
      </c>
      <c r="X4" s="19">
        <f t="shared" si="0"/>
        <v>18</v>
      </c>
      <c r="Y4" s="19">
        <f t="shared" si="7"/>
        <v>100</v>
      </c>
      <c r="AB4" s="148"/>
      <c r="AC4" s="147"/>
      <c r="AD4" s="145"/>
    </row>
    <row r="5" spans="1:30" ht="30" customHeight="1" x14ac:dyDescent="0.25">
      <c r="A5" s="99" t="s">
        <v>39</v>
      </c>
      <c r="B5" s="100">
        <v>9</v>
      </c>
      <c r="C5" s="115" t="s">
        <v>401</v>
      </c>
      <c r="D5" s="115" t="s">
        <v>617</v>
      </c>
      <c r="E5" s="163" t="s">
        <v>462</v>
      </c>
      <c r="F5" s="90">
        <f t="shared" si="1"/>
        <v>2</v>
      </c>
      <c r="G5" s="91">
        <v>296</v>
      </c>
      <c r="H5" s="91">
        <v>12</v>
      </c>
      <c r="I5" s="225">
        <v>12</v>
      </c>
      <c r="J5" s="90">
        <f t="shared" si="2"/>
        <v>2</v>
      </c>
      <c r="K5" s="195">
        <v>96.666666666666671</v>
      </c>
      <c r="L5" s="90">
        <f t="shared" si="3"/>
        <v>4</v>
      </c>
      <c r="M5" s="224">
        <v>44652</v>
      </c>
      <c r="N5" s="15">
        <f>IF(M5='Месяц МНТРГ_апрель'!$A$2,4,IF(M5='Месяц МНТРГ_апрель'!$B$2,3,IF(M5='Месяц МНТРГ_апрель'!$C$2,2,)))</f>
        <v>4</v>
      </c>
      <c r="O5" s="149">
        <v>292</v>
      </c>
      <c r="P5" s="149">
        <v>291</v>
      </c>
      <c r="Q5" s="81">
        <f t="shared" si="4"/>
        <v>100</v>
      </c>
      <c r="R5" s="90">
        <f t="shared" si="5"/>
        <v>4</v>
      </c>
      <c r="S5" s="91">
        <v>521</v>
      </c>
      <c r="T5" s="91">
        <v>100</v>
      </c>
      <c r="U5" s="15">
        <f t="shared" si="6"/>
        <v>2</v>
      </c>
      <c r="V5" s="91">
        <v>38</v>
      </c>
      <c r="W5" s="91">
        <v>70</v>
      </c>
      <c r="X5" s="19">
        <f t="shared" si="0"/>
        <v>18</v>
      </c>
      <c r="Y5" s="19">
        <f t="shared" si="7"/>
        <v>100</v>
      </c>
      <c r="AB5" s="148"/>
      <c r="AC5" s="147"/>
      <c r="AD5" s="145"/>
    </row>
    <row r="6" spans="1:30" ht="30" customHeight="1" x14ac:dyDescent="0.25">
      <c r="A6" s="99" t="s">
        <v>39</v>
      </c>
      <c r="B6" s="100">
        <v>12</v>
      </c>
      <c r="C6" s="115" t="s">
        <v>387</v>
      </c>
      <c r="D6" s="115" t="s">
        <v>632</v>
      </c>
      <c r="E6" s="163" t="s">
        <v>462</v>
      </c>
      <c r="F6" s="90">
        <f t="shared" si="1"/>
        <v>2</v>
      </c>
      <c r="G6" s="91">
        <v>273</v>
      </c>
      <c r="H6" s="91">
        <v>12</v>
      </c>
      <c r="I6" s="225">
        <v>12</v>
      </c>
      <c r="J6" s="90">
        <f t="shared" si="2"/>
        <v>2</v>
      </c>
      <c r="K6" s="195">
        <v>93.333333333333329</v>
      </c>
      <c r="L6" s="90">
        <f t="shared" si="3"/>
        <v>4</v>
      </c>
      <c r="M6" s="185">
        <v>44652</v>
      </c>
      <c r="N6" s="15">
        <f>IF(M6='Месяц МНТРГ_апрель'!$A$2,4,IF(M6='Месяц МНТРГ_апрель'!$B$2,3,IF(M6='Месяц МНТРГ_апрель'!$C$2,2,)))</f>
        <v>4</v>
      </c>
      <c r="O6" s="149">
        <v>269</v>
      </c>
      <c r="P6" s="149">
        <v>268</v>
      </c>
      <c r="Q6" s="81">
        <f t="shared" si="4"/>
        <v>100</v>
      </c>
      <c r="R6" s="90">
        <f t="shared" si="5"/>
        <v>4</v>
      </c>
      <c r="S6" s="91">
        <v>435</v>
      </c>
      <c r="T6" s="91">
        <v>100</v>
      </c>
      <c r="U6" s="15">
        <f t="shared" si="6"/>
        <v>2</v>
      </c>
      <c r="V6" s="91">
        <v>6</v>
      </c>
      <c r="W6" s="91">
        <v>53</v>
      </c>
      <c r="X6" s="19">
        <f t="shared" si="0"/>
        <v>18</v>
      </c>
      <c r="Y6" s="19">
        <f t="shared" si="7"/>
        <v>100</v>
      </c>
      <c r="AB6" s="148"/>
      <c r="AC6" s="145"/>
      <c r="AD6" s="145"/>
    </row>
    <row r="7" spans="1:30" ht="30" customHeight="1" x14ac:dyDescent="0.25">
      <c r="A7" s="99" t="s">
        <v>39</v>
      </c>
      <c r="B7" s="100">
        <v>16</v>
      </c>
      <c r="C7" s="115" t="s">
        <v>407</v>
      </c>
      <c r="D7" s="115" t="s">
        <v>618</v>
      </c>
      <c r="E7" s="163" t="s">
        <v>462</v>
      </c>
      <c r="F7" s="90">
        <f t="shared" si="1"/>
        <v>2</v>
      </c>
      <c r="G7" s="91">
        <v>88</v>
      </c>
      <c r="H7" s="91">
        <v>4</v>
      </c>
      <c r="I7" s="225">
        <v>4</v>
      </c>
      <c r="J7" s="90">
        <f t="shared" si="2"/>
        <v>2</v>
      </c>
      <c r="K7" s="195">
        <v>96.666666666666671</v>
      </c>
      <c r="L7" s="90">
        <f t="shared" si="3"/>
        <v>4</v>
      </c>
      <c r="M7" s="185">
        <v>44652</v>
      </c>
      <c r="N7" s="15">
        <f>IF(M7='Месяц МНТРГ_апрель'!$A$2,4,IF(M7='Месяц МНТРГ_апрель'!$B$2,3,IF(M7='Месяц МНТРГ_апрель'!$C$2,2,)))</f>
        <v>4</v>
      </c>
      <c r="O7" s="149">
        <v>87</v>
      </c>
      <c r="P7" s="149">
        <v>83</v>
      </c>
      <c r="Q7" s="81">
        <f t="shared" si="4"/>
        <v>95</v>
      </c>
      <c r="R7" s="90">
        <f t="shared" si="5"/>
        <v>4</v>
      </c>
      <c r="S7" s="91">
        <v>150</v>
      </c>
      <c r="T7" s="91">
        <v>100</v>
      </c>
      <c r="U7" s="15">
        <f t="shared" si="6"/>
        <v>2</v>
      </c>
      <c r="V7" s="91">
        <v>5</v>
      </c>
      <c r="W7" s="91">
        <v>16</v>
      </c>
      <c r="X7" s="19">
        <f t="shared" si="0"/>
        <v>18</v>
      </c>
      <c r="Y7" s="19">
        <f t="shared" si="7"/>
        <v>100</v>
      </c>
      <c r="AB7" s="148"/>
      <c r="AC7" s="145"/>
      <c r="AD7" s="145"/>
    </row>
    <row r="8" spans="1:30" ht="30" customHeight="1" x14ac:dyDescent="0.25">
      <c r="A8" s="99" t="s">
        <v>39</v>
      </c>
      <c r="B8" s="100">
        <v>21</v>
      </c>
      <c r="C8" s="115" t="s">
        <v>412</v>
      </c>
      <c r="D8" s="115" t="s">
        <v>636</v>
      </c>
      <c r="E8" s="163" t="s">
        <v>462</v>
      </c>
      <c r="F8" s="90">
        <f t="shared" si="1"/>
        <v>2</v>
      </c>
      <c r="G8" s="91">
        <v>294</v>
      </c>
      <c r="H8" s="91">
        <v>12</v>
      </c>
      <c r="I8" s="225">
        <v>13</v>
      </c>
      <c r="J8" s="90">
        <f t="shared" si="2"/>
        <v>2</v>
      </c>
      <c r="K8" s="195">
        <v>95</v>
      </c>
      <c r="L8" s="90">
        <f t="shared" si="3"/>
        <v>4</v>
      </c>
      <c r="M8" s="224">
        <v>44652</v>
      </c>
      <c r="N8" s="15">
        <f>IF(M8='Месяц МНТРГ_апрель'!$A$2,4,IF(M8='Месяц МНТРГ_апрель'!$B$2,3,IF(M8='Месяц МНТРГ_апрель'!$C$2,2,)))</f>
        <v>4</v>
      </c>
      <c r="O8" s="149">
        <v>292</v>
      </c>
      <c r="P8" s="149">
        <v>283</v>
      </c>
      <c r="Q8" s="81">
        <f t="shared" si="4"/>
        <v>97</v>
      </c>
      <c r="R8" s="90">
        <f t="shared" si="5"/>
        <v>4</v>
      </c>
      <c r="S8" s="91">
        <v>325</v>
      </c>
      <c r="T8" s="91">
        <v>100</v>
      </c>
      <c r="U8" s="15">
        <f t="shared" si="6"/>
        <v>2</v>
      </c>
      <c r="V8" s="91">
        <v>72</v>
      </c>
      <c r="W8" s="91">
        <v>143</v>
      </c>
      <c r="X8" s="19">
        <f t="shared" si="0"/>
        <v>18</v>
      </c>
      <c r="Y8" s="19">
        <f t="shared" si="7"/>
        <v>100</v>
      </c>
      <c r="AB8" s="148"/>
      <c r="AC8" s="145"/>
      <c r="AD8" s="145"/>
    </row>
    <row r="9" spans="1:30" ht="30" customHeight="1" x14ac:dyDescent="0.25">
      <c r="A9" s="99" t="s">
        <v>39</v>
      </c>
      <c r="B9" s="100">
        <v>22</v>
      </c>
      <c r="C9" s="115" t="s">
        <v>413</v>
      </c>
      <c r="D9" s="115" t="s">
        <v>619</v>
      </c>
      <c r="E9" s="163" t="s">
        <v>462</v>
      </c>
      <c r="F9" s="90">
        <f t="shared" si="1"/>
        <v>2</v>
      </c>
      <c r="G9" s="91">
        <v>70</v>
      </c>
      <c r="H9" s="91">
        <v>4</v>
      </c>
      <c r="I9" s="225">
        <v>4</v>
      </c>
      <c r="J9" s="90">
        <f t="shared" si="2"/>
        <v>2</v>
      </c>
      <c r="K9" s="195">
        <v>96.666666666666671</v>
      </c>
      <c r="L9" s="90">
        <f t="shared" si="3"/>
        <v>4</v>
      </c>
      <c r="M9" s="185">
        <v>44652</v>
      </c>
      <c r="N9" s="15">
        <f>IF(M9='Месяц МНТРГ_апрель'!$A$2,4,IF(M9='Месяц МНТРГ_апрель'!$B$2,3,IF(M9='Месяц МНТРГ_апрель'!$C$2,2,)))</f>
        <v>4</v>
      </c>
      <c r="O9" s="149">
        <v>71</v>
      </c>
      <c r="P9" s="149">
        <v>71</v>
      </c>
      <c r="Q9" s="81">
        <f t="shared" si="4"/>
        <v>100</v>
      </c>
      <c r="R9" s="90">
        <f t="shared" si="5"/>
        <v>4</v>
      </c>
      <c r="S9" s="91">
        <v>113</v>
      </c>
      <c r="T9" s="91">
        <v>100</v>
      </c>
      <c r="U9" s="15">
        <f t="shared" si="6"/>
        <v>2</v>
      </c>
      <c r="V9" s="91">
        <v>7</v>
      </c>
      <c r="W9" s="91">
        <v>20</v>
      </c>
      <c r="X9" s="19">
        <f t="shared" si="0"/>
        <v>18</v>
      </c>
      <c r="Y9" s="19">
        <f t="shared" si="7"/>
        <v>100</v>
      </c>
      <c r="AB9" s="148"/>
      <c r="AC9" s="145"/>
      <c r="AD9" s="145"/>
    </row>
    <row r="10" spans="1:30" ht="30" customHeight="1" x14ac:dyDescent="0.25">
      <c r="A10" s="99" t="s">
        <v>39</v>
      </c>
      <c r="B10" s="100">
        <v>24</v>
      </c>
      <c r="C10" s="115" t="s">
        <v>414</v>
      </c>
      <c r="D10" s="115" t="s">
        <v>637</v>
      </c>
      <c r="E10" s="163" t="s">
        <v>462</v>
      </c>
      <c r="F10" s="90">
        <f t="shared" si="1"/>
        <v>2</v>
      </c>
      <c r="G10" s="91">
        <v>293</v>
      </c>
      <c r="H10" s="91">
        <v>12</v>
      </c>
      <c r="I10" s="197">
        <v>12</v>
      </c>
      <c r="J10" s="90">
        <f t="shared" si="2"/>
        <v>2</v>
      </c>
      <c r="K10" s="195">
        <v>91.666666666666657</v>
      </c>
      <c r="L10" s="90">
        <f t="shared" si="3"/>
        <v>4</v>
      </c>
      <c r="M10" s="185">
        <v>44652</v>
      </c>
      <c r="N10" s="15">
        <f>IF(M10='Месяц МНТРГ_апрель'!$A$2,4,IF(M10='Месяц МНТРГ_апрель'!$B$2,3,IF(M10='Месяц МНТРГ_апрель'!$C$2,2,)))</f>
        <v>4</v>
      </c>
      <c r="O10" s="149">
        <v>291</v>
      </c>
      <c r="P10" s="149">
        <v>291</v>
      </c>
      <c r="Q10" s="81">
        <f t="shared" si="4"/>
        <v>100</v>
      </c>
      <c r="R10" s="90">
        <f t="shared" si="5"/>
        <v>4</v>
      </c>
      <c r="S10" s="91">
        <v>481</v>
      </c>
      <c r="T10" s="91">
        <v>100</v>
      </c>
      <c r="U10" s="15">
        <f t="shared" si="6"/>
        <v>2</v>
      </c>
      <c r="V10" s="91">
        <v>9</v>
      </c>
      <c r="W10" s="91">
        <v>36</v>
      </c>
      <c r="X10" s="19">
        <f t="shared" si="0"/>
        <v>18</v>
      </c>
      <c r="Y10" s="19">
        <f t="shared" si="7"/>
        <v>100</v>
      </c>
      <c r="AB10" s="148"/>
      <c r="AC10" s="145"/>
      <c r="AD10" s="145"/>
    </row>
    <row r="11" spans="1:30" ht="30" customHeight="1" x14ac:dyDescent="0.25">
      <c r="A11" s="99" t="s">
        <v>39</v>
      </c>
      <c r="B11" s="100">
        <v>28</v>
      </c>
      <c r="C11" s="115" t="s">
        <v>418</v>
      </c>
      <c r="D11" s="115" t="s">
        <v>622</v>
      </c>
      <c r="E11" s="163" t="s">
        <v>462</v>
      </c>
      <c r="F11" s="90">
        <f t="shared" si="1"/>
        <v>2</v>
      </c>
      <c r="G11" s="91">
        <v>101</v>
      </c>
      <c r="H11" s="91">
        <v>4</v>
      </c>
      <c r="I11" s="197">
        <v>4</v>
      </c>
      <c r="J11" s="90">
        <f t="shared" si="2"/>
        <v>2</v>
      </c>
      <c r="K11" s="195">
        <v>95</v>
      </c>
      <c r="L11" s="90">
        <f t="shared" si="3"/>
        <v>4</v>
      </c>
      <c r="M11" s="185">
        <v>44652</v>
      </c>
      <c r="N11" s="15">
        <f>IF(M11='Месяц МНТРГ_апрель'!$A$2,4,IF(M11='Месяц МНТРГ_апрель'!$B$2,3,IF(M11='Месяц МНТРГ_апрель'!$C$2,2,)))</f>
        <v>4</v>
      </c>
      <c r="O11" s="149">
        <v>98</v>
      </c>
      <c r="P11" s="149">
        <v>98</v>
      </c>
      <c r="Q11" s="81">
        <f t="shared" si="4"/>
        <v>100</v>
      </c>
      <c r="R11" s="90">
        <f t="shared" si="5"/>
        <v>4</v>
      </c>
      <c r="S11" s="91">
        <v>164</v>
      </c>
      <c r="T11" s="91">
        <v>100</v>
      </c>
      <c r="U11" s="15">
        <f t="shared" si="6"/>
        <v>2</v>
      </c>
      <c r="V11" s="91">
        <v>3</v>
      </c>
      <c r="W11" s="91">
        <v>16</v>
      </c>
      <c r="X11" s="19">
        <f t="shared" si="0"/>
        <v>18</v>
      </c>
      <c r="Y11" s="19">
        <f t="shared" si="7"/>
        <v>100</v>
      </c>
      <c r="AB11" s="148"/>
      <c r="AC11" s="145"/>
      <c r="AD11" s="145"/>
    </row>
    <row r="12" spans="1:30" ht="30" customHeight="1" x14ac:dyDescent="0.25">
      <c r="A12" s="99" t="s">
        <v>39</v>
      </c>
      <c r="B12" s="100">
        <v>35</v>
      </c>
      <c r="C12" s="115" t="s">
        <v>424</v>
      </c>
      <c r="D12" s="115" t="s">
        <v>623</v>
      </c>
      <c r="E12" s="163" t="s">
        <v>462</v>
      </c>
      <c r="F12" s="90">
        <f t="shared" si="1"/>
        <v>2</v>
      </c>
      <c r="G12" s="91">
        <v>58</v>
      </c>
      <c r="H12" s="91">
        <v>4</v>
      </c>
      <c r="I12" s="197">
        <v>4</v>
      </c>
      <c r="J12" s="90">
        <f t="shared" si="2"/>
        <v>2</v>
      </c>
      <c r="K12" s="195">
        <v>93.333333333333329</v>
      </c>
      <c r="L12" s="90">
        <f t="shared" si="3"/>
        <v>4</v>
      </c>
      <c r="M12" s="185">
        <v>44652</v>
      </c>
      <c r="N12" s="15">
        <f>IF(M12='Месяц МНТРГ_апрель'!$A$2,4,IF(M12='Месяц МНТРГ_апрель'!$B$2,3,IF(M12='Месяц МНТРГ_апрель'!$C$2,2,)))</f>
        <v>4</v>
      </c>
      <c r="O12" s="149">
        <v>54</v>
      </c>
      <c r="P12" s="149">
        <v>53</v>
      </c>
      <c r="Q12" s="81">
        <f t="shared" si="4"/>
        <v>98</v>
      </c>
      <c r="R12" s="90">
        <f t="shared" si="5"/>
        <v>4</v>
      </c>
      <c r="S12" s="91">
        <v>87</v>
      </c>
      <c r="T12" s="91">
        <v>100</v>
      </c>
      <c r="U12" s="15">
        <f t="shared" si="6"/>
        <v>2</v>
      </c>
      <c r="V12" s="91">
        <v>3</v>
      </c>
      <c r="W12" s="91">
        <v>5</v>
      </c>
      <c r="X12" s="19">
        <f t="shared" si="0"/>
        <v>18</v>
      </c>
      <c r="Y12" s="19">
        <f t="shared" si="7"/>
        <v>100</v>
      </c>
      <c r="AB12" s="148"/>
      <c r="AC12" s="145"/>
      <c r="AD12" s="145"/>
    </row>
    <row r="13" spans="1:30" ht="30" customHeight="1" x14ac:dyDescent="0.25">
      <c r="A13" s="99" t="s">
        <v>39</v>
      </c>
      <c r="B13" s="100">
        <v>36</v>
      </c>
      <c r="C13" s="115" t="s">
        <v>425</v>
      </c>
      <c r="D13" s="115" t="s">
        <v>624</v>
      </c>
      <c r="E13" s="163" t="s">
        <v>462</v>
      </c>
      <c r="F13" s="90">
        <f t="shared" si="1"/>
        <v>2</v>
      </c>
      <c r="G13" s="91">
        <v>92</v>
      </c>
      <c r="H13" s="91">
        <v>7</v>
      </c>
      <c r="I13" s="197">
        <v>7</v>
      </c>
      <c r="J13" s="90">
        <f t="shared" si="2"/>
        <v>2</v>
      </c>
      <c r="K13" s="195">
        <v>95</v>
      </c>
      <c r="L13" s="90">
        <f t="shared" si="3"/>
        <v>4</v>
      </c>
      <c r="M13" s="224">
        <v>44652</v>
      </c>
      <c r="N13" s="15">
        <f>IF(M13='Месяц МНТРГ_апрель'!$A$2,4,IF(M13='Месяц МНТРГ_апрель'!$B$2,3,IF(M13='Месяц МНТРГ_апрель'!$C$2,2,)))</f>
        <v>4</v>
      </c>
      <c r="O13" s="149">
        <v>91</v>
      </c>
      <c r="P13" s="149">
        <v>91</v>
      </c>
      <c r="Q13" s="81">
        <f t="shared" si="4"/>
        <v>100</v>
      </c>
      <c r="R13" s="90">
        <f t="shared" si="5"/>
        <v>4</v>
      </c>
      <c r="S13" s="91">
        <v>139</v>
      </c>
      <c r="T13" s="91">
        <v>100</v>
      </c>
      <c r="U13" s="15">
        <f t="shared" si="6"/>
        <v>2</v>
      </c>
      <c r="V13" s="91">
        <v>14</v>
      </c>
      <c r="W13" s="91">
        <v>7</v>
      </c>
      <c r="X13" s="19">
        <f t="shared" si="0"/>
        <v>18</v>
      </c>
      <c r="Y13" s="19">
        <f t="shared" si="7"/>
        <v>100</v>
      </c>
      <c r="AB13" s="148"/>
      <c r="AC13" s="145"/>
      <c r="AD13" s="145"/>
    </row>
    <row r="14" spans="1:30" ht="30" customHeight="1" x14ac:dyDescent="0.25">
      <c r="A14" s="99" t="s">
        <v>39</v>
      </c>
      <c r="B14" s="100">
        <v>38</v>
      </c>
      <c r="C14" s="115" t="s">
        <v>427</v>
      </c>
      <c r="D14" s="115" t="s">
        <v>625</v>
      </c>
      <c r="E14" s="163" t="s">
        <v>462</v>
      </c>
      <c r="F14" s="90">
        <f t="shared" si="1"/>
        <v>2</v>
      </c>
      <c r="G14" s="91">
        <v>202</v>
      </c>
      <c r="H14" s="91">
        <v>8</v>
      </c>
      <c r="I14" s="225">
        <v>8</v>
      </c>
      <c r="J14" s="90">
        <f t="shared" si="2"/>
        <v>2</v>
      </c>
      <c r="K14" s="195">
        <v>95</v>
      </c>
      <c r="L14" s="90">
        <f t="shared" si="3"/>
        <v>4</v>
      </c>
      <c r="M14" s="185">
        <v>44652</v>
      </c>
      <c r="N14" s="15">
        <f>IF(M14='Месяц МНТРГ_апрель'!$A$2,4,IF(M14='Месяц МНТРГ_апрель'!$B$2,3,IF(M14='Месяц МНТРГ_апрель'!$C$2,2,)))</f>
        <v>4</v>
      </c>
      <c r="O14" s="149">
        <v>201</v>
      </c>
      <c r="P14" s="149">
        <v>201</v>
      </c>
      <c r="Q14" s="81">
        <f t="shared" si="4"/>
        <v>100</v>
      </c>
      <c r="R14" s="90">
        <f t="shared" si="5"/>
        <v>4</v>
      </c>
      <c r="S14" s="91">
        <v>358</v>
      </c>
      <c r="T14" s="91">
        <v>100</v>
      </c>
      <c r="U14" s="15">
        <f t="shared" si="6"/>
        <v>2</v>
      </c>
      <c r="V14" s="91">
        <v>3</v>
      </c>
      <c r="W14" s="91">
        <v>4</v>
      </c>
      <c r="X14" s="19">
        <f t="shared" si="0"/>
        <v>18</v>
      </c>
      <c r="Y14" s="19">
        <f t="shared" si="7"/>
        <v>100</v>
      </c>
      <c r="AB14" s="148"/>
      <c r="AC14" s="145"/>
      <c r="AD14" s="145"/>
    </row>
    <row r="15" spans="1:30" ht="30" customHeight="1" x14ac:dyDescent="0.25">
      <c r="A15" s="99" t="s">
        <v>39</v>
      </c>
      <c r="B15" s="100">
        <v>43</v>
      </c>
      <c r="C15" s="115" t="s">
        <v>432</v>
      </c>
      <c r="D15" s="115" t="s">
        <v>648</v>
      </c>
      <c r="E15" s="163" t="s">
        <v>462</v>
      </c>
      <c r="F15" s="90">
        <f t="shared" si="1"/>
        <v>2</v>
      </c>
      <c r="G15" s="91">
        <v>292</v>
      </c>
      <c r="H15" s="91">
        <v>11</v>
      </c>
      <c r="I15" s="225">
        <v>11</v>
      </c>
      <c r="J15" s="90">
        <f t="shared" si="2"/>
        <v>2</v>
      </c>
      <c r="K15" s="195">
        <v>93.333333333333329</v>
      </c>
      <c r="L15" s="90">
        <f t="shared" si="3"/>
        <v>4</v>
      </c>
      <c r="M15" s="224">
        <v>44652</v>
      </c>
      <c r="N15" s="15">
        <f>IF(M15='Месяц МНТРГ_апрель'!$A$2,4,IF(M15='Месяц МНТРГ_апрель'!$B$2,3,IF(M15='Месяц МНТРГ_апрель'!$C$2,2,)))</f>
        <v>4</v>
      </c>
      <c r="O15" s="149">
        <v>288</v>
      </c>
      <c r="P15" s="149">
        <v>286</v>
      </c>
      <c r="Q15" s="81">
        <f t="shared" si="4"/>
        <v>99</v>
      </c>
      <c r="R15" s="90">
        <f t="shared" si="5"/>
        <v>4</v>
      </c>
      <c r="S15" s="91">
        <v>317</v>
      </c>
      <c r="T15" s="91">
        <v>100</v>
      </c>
      <c r="U15" s="15">
        <f t="shared" si="6"/>
        <v>2</v>
      </c>
      <c r="V15" s="91">
        <v>16</v>
      </c>
      <c r="W15" s="91">
        <v>78</v>
      </c>
      <c r="X15" s="19">
        <f t="shared" si="0"/>
        <v>18</v>
      </c>
      <c r="Y15" s="19">
        <f t="shared" si="7"/>
        <v>100</v>
      </c>
      <c r="AB15" s="148"/>
      <c r="AC15" s="145"/>
      <c r="AD15" s="145"/>
    </row>
    <row r="16" spans="1:30" ht="30" customHeight="1" x14ac:dyDescent="0.25">
      <c r="A16" s="99" t="s">
        <v>39</v>
      </c>
      <c r="B16" s="100">
        <v>45</v>
      </c>
      <c r="C16" s="115" t="s">
        <v>390</v>
      </c>
      <c r="D16" s="115" t="s">
        <v>643</v>
      </c>
      <c r="E16" s="163" t="s">
        <v>462</v>
      </c>
      <c r="F16" s="90">
        <f t="shared" si="1"/>
        <v>2</v>
      </c>
      <c r="G16" s="91">
        <v>320</v>
      </c>
      <c r="H16" s="91">
        <v>12</v>
      </c>
      <c r="I16" s="225">
        <v>12</v>
      </c>
      <c r="J16" s="90">
        <f t="shared" si="2"/>
        <v>2</v>
      </c>
      <c r="K16" s="195">
        <v>96.666666666666671</v>
      </c>
      <c r="L16" s="90">
        <f t="shared" si="3"/>
        <v>4</v>
      </c>
      <c r="M16" s="185">
        <v>44652</v>
      </c>
      <c r="N16" s="15">
        <f>IF(M16='Месяц МНТРГ_апрель'!$A$2,4,IF(M16='Месяц МНТРГ_апрель'!$B$2,3,IF(M16='Месяц МНТРГ_апрель'!$C$2,2,)))</f>
        <v>4</v>
      </c>
      <c r="O16" s="149">
        <v>319</v>
      </c>
      <c r="P16" s="149">
        <v>314</v>
      </c>
      <c r="Q16" s="81">
        <f t="shared" si="4"/>
        <v>98</v>
      </c>
      <c r="R16" s="90">
        <f t="shared" si="5"/>
        <v>4</v>
      </c>
      <c r="S16" s="91">
        <v>483</v>
      </c>
      <c r="T16" s="91">
        <v>99</v>
      </c>
      <c r="U16" s="15">
        <f t="shared" si="6"/>
        <v>2</v>
      </c>
      <c r="V16" s="91">
        <v>12</v>
      </c>
      <c r="W16" s="91">
        <v>65</v>
      </c>
      <c r="X16" s="19">
        <f t="shared" si="0"/>
        <v>18</v>
      </c>
      <c r="Y16" s="19">
        <f t="shared" si="7"/>
        <v>100</v>
      </c>
      <c r="AB16" s="148"/>
      <c r="AC16" s="145"/>
      <c r="AD16" s="145"/>
    </row>
    <row r="17" spans="1:30" ht="30" customHeight="1" x14ac:dyDescent="0.25">
      <c r="A17" s="99" t="s">
        <v>39</v>
      </c>
      <c r="B17" s="100">
        <v>47</v>
      </c>
      <c r="C17" s="115" t="s">
        <v>435</v>
      </c>
      <c r="D17" s="115" t="s">
        <v>627</v>
      </c>
      <c r="E17" s="163" t="s">
        <v>462</v>
      </c>
      <c r="F17" s="90">
        <f t="shared" si="1"/>
        <v>2</v>
      </c>
      <c r="G17" s="91">
        <v>315</v>
      </c>
      <c r="H17" s="91">
        <v>12</v>
      </c>
      <c r="I17" s="225">
        <v>12</v>
      </c>
      <c r="J17" s="90">
        <f t="shared" si="2"/>
        <v>2</v>
      </c>
      <c r="K17" s="195">
        <v>93.333333333333329</v>
      </c>
      <c r="L17" s="90">
        <f t="shared" si="3"/>
        <v>4</v>
      </c>
      <c r="M17" s="224">
        <v>44652</v>
      </c>
      <c r="N17" s="15">
        <f>IF(M17='Месяц МНТРГ_апрель'!$A$2,4,IF(M17='Месяц МНТРГ_апрель'!$B$2,3,IF(M17='Месяц МНТРГ_апрель'!$C$2,2,)))</f>
        <v>4</v>
      </c>
      <c r="O17" s="149">
        <v>304</v>
      </c>
      <c r="P17" s="149">
        <v>288</v>
      </c>
      <c r="Q17" s="81">
        <f t="shared" si="4"/>
        <v>95</v>
      </c>
      <c r="R17" s="90">
        <f t="shared" si="5"/>
        <v>4</v>
      </c>
      <c r="S17" s="91">
        <v>360</v>
      </c>
      <c r="T17" s="91">
        <v>99</v>
      </c>
      <c r="U17" s="15">
        <f t="shared" si="6"/>
        <v>2</v>
      </c>
      <c r="V17" s="91">
        <v>9</v>
      </c>
      <c r="W17" s="91">
        <v>208</v>
      </c>
      <c r="X17" s="19">
        <f t="shared" si="0"/>
        <v>18</v>
      </c>
      <c r="Y17" s="19">
        <f t="shared" si="7"/>
        <v>100</v>
      </c>
      <c r="AB17" s="148"/>
      <c r="AC17" s="145"/>
      <c r="AD17" s="145"/>
    </row>
    <row r="18" spans="1:30" s="145" customFormat="1" ht="30" customHeight="1" x14ac:dyDescent="0.25">
      <c r="A18" s="99" t="s">
        <v>39</v>
      </c>
      <c r="B18" s="100">
        <v>50</v>
      </c>
      <c r="C18" s="115" t="s">
        <v>438</v>
      </c>
      <c r="D18" s="115" t="s">
        <v>628</v>
      </c>
      <c r="E18" s="163" t="s">
        <v>462</v>
      </c>
      <c r="F18" s="90">
        <f t="shared" si="1"/>
        <v>2</v>
      </c>
      <c r="G18" s="91">
        <v>185</v>
      </c>
      <c r="H18" s="91">
        <v>7</v>
      </c>
      <c r="I18" s="225">
        <v>7</v>
      </c>
      <c r="J18" s="90">
        <f t="shared" si="2"/>
        <v>2</v>
      </c>
      <c r="K18" s="195">
        <v>95</v>
      </c>
      <c r="L18" s="90">
        <f t="shared" si="3"/>
        <v>4</v>
      </c>
      <c r="M18" s="185">
        <v>44652</v>
      </c>
      <c r="N18" s="15">
        <f>IF(M18='Месяц МНТРГ_апрель'!$A$2,4,IF(M18='Месяц МНТРГ_апрель'!$B$2,3,IF(M18='Месяц МНТРГ_апрель'!$C$2,2,)))</f>
        <v>4</v>
      </c>
      <c r="O18" s="149">
        <v>172</v>
      </c>
      <c r="P18" s="149">
        <v>172</v>
      </c>
      <c r="Q18" s="81">
        <f t="shared" si="4"/>
        <v>100</v>
      </c>
      <c r="R18" s="90">
        <f t="shared" si="5"/>
        <v>4</v>
      </c>
      <c r="S18" s="91">
        <v>318</v>
      </c>
      <c r="T18" s="91">
        <v>100</v>
      </c>
      <c r="U18" s="15">
        <f t="shared" si="6"/>
        <v>2</v>
      </c>
      <c r="V18" s="91">
        <v>26</v>
      </c>
      <c r="W18" s="91">
        <v>54</v>
      </c>
      <c r="X18" s="19">
        <f t="shared" si="0"/>
        <v>18</v>
      </c>
      <c r="Y18" s="19">
        <f t="shared" si="7"/>
        <v>100</v>
      </c>
      <c r="AB18" s="148"/>
    </row>
    <row r="19" spans="1:30" s="145" customFormat="1" ht="30" customHeight="1" x14ac:dyDescent="0.25">
      <c r="A19" s="99" t="s">
        <v>39</v>
      </c>
      <c r="B19" s="100">
        <v>53</v>
      </c>
      <c r="C19" s="115" t="s">
        <v>393</v>
      </c>
      <c r="D19" s="115" t="s">
        <v>630</v>
      </c>
      <c r="E19" s="163" t="s">
        <v>462</v>
      </c>
      <c r="F19" s="90">
        <f t="shared" si="1"/>
        <v>2</v>
      </c>
      <c r="G19" s="91">
        <v>294</v>
      </c>
      <c r="H19" s="91">
        <v>11</v>
      </c>
      <c r="I19" s="197">
        <v>11</v>
      </c>
      <c r="J19" s="90">
        <f t="shared" si="2"/>
        <v>2</v>
      </c>
      <c r="K19" s="195">
        <v>96.666666666666671</v>
      </c>
      <c r="L19" s="90">
        <f t="shared" si="3"/>
        <v>4</v>
      </c>
      <c r="M19" s="224">
        <v>44652</v>
      </c>
      <c r="N19" s="15">
        <f>IF(M19='Месяц МНТРГ_апрель'!$A$2,4,IF(M19='Месяц МНТРГ_апрель'!$B$2,3,IF(M19='Месяц МНТРГ_апрель'!$C$2,2,)))</f>
        <v>4</v>
      </c>
      <c r="O19" s="149">
        <v>291</v>
      </c>
      <c r="P19" s="149">
        <v>291</v>
      </c>
      <c r="Q19" s="81">
        <f t="shared" si="4"/>
        <v>100</v>
      </c>
      <c r="R19" s="90">
        <f t="shared" si="5"/>
        <v>4</v>
      </c>
      <c r="S19" s="91">
        <v>383</v>
      </c>
      <c r="T19" s="91">
        <v>100</v>
      </c>
      <c r="U19" s="15">
        <f t="shared" si="6"/>
        <v>2</v>
      </c>
      <c r="V19" s="91">
        <v>16</v>
      </c>
      <c r="W19" s="91">
        <v>21</v>
      </c>
      <c r="X19" s="19">
        <f t="shared" si="0"/>
        <v>18</v>
      </c>
      <c r="Y19" s="19">
        <f t="shared" si="7"/>
        <v>100</v>
      </c>
      <c r="AB19" s="148"/>
    </row>
    <row r="20" spans="1:30" s="145" customFormat="1" ht="30" customHeight="1" x14ac:dyDescent="0.25">
      <c r="A20" s="99" t="s">
        <v>39</v>
      </c>
      <c r="B20" s="100">
        <v>1</v>
      </c>
      <c r="C20" s="115" t="s">
        <v>386</v>
      </c>
      <c r="D20" s="115" t="s">
        <v>633</v>
      </c>
      <c r="E20" s="163" t="s">
        <v>462</v>
      </c>
      <c r="F20" s="90">
        <f t="shared" si="1"/>
        <v>2</v>
      </c>
      <c r="G20" s="91">
        <v>468</v>
      </c>
      <c r="H20" s="91">
        <v>18</v>
      </c>
      <c r="I20" s="225">
        <v>18</v>
      </c>
      <c r="J20" s="90">
        <f t="shared" si="2"/>
        <v>2</v>
      </c>
      <c r="K20" s="195">
        <v>86.666666666666671</v>
      </c>
      <c r="L20" s="90">
        <f t="shared" si="3"/>
        <v>3</v>
      </c>
      <c r="M20" s="185">
        <v>44652</v>
      </c>
      <c r="N20" s="15">
        <f>IF(M20='Месяц МНТРГ_апрель'!$A$2,4,IF(M20='Месяц МНТРГ_апрель'!$B$2,3,IF(M20='Месяц МНТРГ_апрель'!$C$2,2,)))</f>
        <v>4</v>
      </c>
      <c r="O20" s="149">
        <v>458</v>
      </c>
      <c r="P20" s="149">
        <v>457</v>
      </c>
      <c r="Q20" s="81">
        <f t="shared" si="4"/>
        <v>100</v>
      </c>
      <c r="R20" s="90">
        <f t="shared" si="5"/>
        <v>4</v>
      </c>
      <c r="S20" s="91">
        <v>711</v>
      </c>
      <c r="T20" s="91">
        <v>100</v>
      </c>
      <c r="U20" s="15">
        <f t="shared" si="6"/>
        <v>2</v>
      </c>
      <c r="V20" s="91">
        <v>48</v>
      </c>
      <c r="W20" s="91">
        <v>39</v>
      </c>
      <c r="X20" s="19">
        <f t="shared" si="0"/>
        <v>17</v>
      </c>
      <c r="Y20" s="19">
        <f t="shared" si="7"/>
        <v>94</v>
      </c>
      <c r="AB20" s="148"/>
    </row>
    <row r="21" spans="1:30" s="145" customFormat="1" ht="30" customHeight="1" x14ac:dyDescent="0.25">
      <c r="A21" s="99" t="s">
        <v>39</v>
      </c>
      <c r="B21" s="100">
        <v>8</v>
      </c>
      <c r="C21" s="115" t="s">
        <v>400</v>
      </c>
      <c r="D21" s="115" t="s">
        <v>616</v>
      </c>
      <c r="E21" s="163" t="s">
        <v>462</v>
      </c>
      <c r="F21" s="90">
        <f t="shared" si="1"/>
        <v>2</v>
      </c>
      <c r="G21" s="91">
        <v>228</v>
      </c>
      <c r="H21" s="91">
        <v>10</v>
      </c>
      <c r="I21" s="225">
        <v>10</v>
      </c>
      <c r="J21" s="90">
        <f t="shared" si="2"/>
        <v>2</v>
      </c>
      <c r="K21" s="195">
        <v>88.333333333333329</v>
      </c>
      <c r="L21" s="90">
        <f t="shared" si="3"/>
        <v>3</v>
      </c>
      <c r="M21" s="185">
        <v>44652</v>
      </c>
      <c r="N21" s="15">
        <f>IF(M21='Месяц МНТРГ_апрель'!$A$2,4,IF(M21='Месяц МНТРГ_апрель'!$B$2,3,IF(M21='Месяц МНТРГ_апрель'!$C$2,2,)))</f>
        <v>4</v>
      </c>
      <c r="O21" s="149">
        <v>222</v>
      </c>
      <c r="P21" s="149">
        <v>222</v>
      </c>
      <c r="Q21" s="81">
        <f t="shared" si="4"/>
        <v>100</v>
      </c>
      <c r="R21" s="90">
        <f t="shared" si="5"/>
        <v>4</v>
      </c>
      <c r="S21" s="91">
        <v>401</v>
      </c>
      <c r="T21" s="91">
        <v>100</v>
      </c>
      <c r="U21" s="15">
        <f t="shared" si="6"/>
        <v>2</v>
      </c>
      <c r="V21" s="91">
        <v>31</v>
      </c>
      <c r="W21" s="91">
        <v>11</v>
      </c>
      <c r="X21" s="19">
        <f t="shared" si="0"/>
        <v>17</v>
      </c>
      <c r="Y21" s="19">
        <f t="shared" si="7"/>
        <v>94</v>
      </c>
      <c r="AB21" s="148"/>
    </row>
    <row r="22" spans="1:30" s="145" customFormat="1" ht="30" customHeight="1" x14ac:dyDescent="0.25">
      <c r="A22" s="99" t="s">
        <v>39</v>
      </c>
      <c r="B22" s="100">
        <v>10</v>
      </c>
      <c r="C22" s="115" t="s">
        <v>402</v>
      </c>
      <c r="D22" s="115" t="s">
        <v>635</v>
      </c>
      <c r="E22" s="163" t="s">
        <v>462</v>
      </c>
      <c r="F22" s="90">
        <f t="shared" si="1"/>
        <v>2</v>
      </c>
      <c r="G22" s="91">
        <v>289</v>
      </c>
      <c r="H22" s="91">
        <v>13</v>
      </c>
      <c r="I22" s="225">
        <v>13</v>
      </c>
      <c r="J22" s="90">
        <f t="shared" si="2"/>
        <v>2</v>
      </c>
      <c r="K22" s="195">
        <v>93.333333333333329</v>
      </c>
      <c r="L22" s="90">
        <f t="shared" si="3"/>
        <v>4</v>
      </c>
      <c r="M22" s="224">
        <v>44652</v>
      </c>
      <c r="N22" s="15">
        <f>IF(M22='Месяц МНТРГ_апрель'!$A$2,4,IF(M22='Месяц МНТРГ_апрель'!$B$2,3,IF(M22='Месяц МНТРГ_апрель'!$C$2,2,)))</f>
        <v>4</v>
      </c>
      <c r="O22" s="149">
        <v>281</v>
      </c>
      <c r="P22" s="149">
        <v>251</v>
      </c>
      <c r="Q22" s="81">
        <f t="shared" si="4"/>
        <v>89</v>
      </c>
      <c r="R22" s="90">
        <f t="shared" si="5"/>
        <v>3</v>
      </c>
      <c r="S22" s="91">
        <v>497</v>
      </c>
      <c r="T22" s="91">
        <v>100</v>
      </c>
      <c r="U22" s="15">
        <f t="shared" si="6"/>
        <v>2</v>
      </c>
      <c r="V22" s="91">
        <v>18</v>
      </c>
      <c r="W22" s="91">
        <v>18</v>
      </c>
      <c r="X22" s="19">
        <f t="shared" si="0"/>
        <v>17</v>
      </c>
      <c r="Y22" s="19">
        <f t="shared" si="7"/>
        <v>94</v>
      </c>
      <c r="AB22" s="148"/>
    </row>
    <row r="23" spans="1:30" s="145" customFormat="1" ht="30" customHeight="1" x14ac:dyDescent="0.25">
      <c r="A23" s="99" t="s">
        <v>39</v>
      </c>
      <c r="B23" s="100">
        <v>14</v>
      </c>
      <c r="C23" s="115" t="s">
        <v>405</v>
      </c>
      <c r="D23" s="115" t="s">
        <v>645</v>
      </c>
      <c r="E23" s="163" t="s">
        <v>462</v>
      </c>
      <c r="F23" s="90">
        <f t="shared" si="1"/>
        <v>2</v>
      </c>
      <c r="G23" s="91">
        <v>362</v>
      </c>
      <c r="H23" s="91">
        <v>12</v>
      </c>
      <c r="I23" s="225">
        <v>12</v>
      </c>
      <c r="J23" s="90">
        <f t="shared" si="2"/>
        <v>2</v>
      </c>
      <c r="K23" s="195">
        <v>90</v>
      </c>
      <c r="L23" s="90">
        <f t="shared" si="3"/>
        <v>3</v>
      </c>
      <c r="M23" s="185">
        <v>44652</v>
      </c>
      <c r="N23" s="15">
        <f>IF(M23='Месяц МНТРГ_апрель'!$A$2,4,IF(M23='Месяц МНТРГ_апрель'!$B$2,3,IF(M23='Месяц МНТРГ_апрель'!$C$2,2,)))</f>
        <v>4</v>
      </c>
      <c r="O23" s="149">
        <v>358</v>
      </c>
      <c r="P23" s="149">
        <v>358</v>
      </c>
      <c r="Q23" s="81">
        <f t="shared" si="4"/>
        <v>100</v>
      </c>
      <c r="R23" s="90">
        <f t="shared" si="5"/>
        <v>4</v>
      </c>
      <c r="S23" s="91">
        <v>381</v>
      </c>
      <c r="T23" s="91">
        <v>100</v>
      </c>
      <c r="U23" s="15">
        <f t="shared" si="6"/>
        <v>2</v>
      </c>
      <c r="V23" s="91">
        <v>31</v>
      </c>
      <c r="W23" s="91">
        <v>79</v>
      </c>
      <c r="X23" s="19">
        <f t="shared" si="0"/>
        <v>17</v>
      </c>
      <c r="Y23" s="19">
        <f t="shared" si="7"/>
        <v>94</v>
      </c>
      <c r="AB23" s="148"/>
    </row>
    <row r="24" spans="1:30" s="145" customFormat="1" ht="30" customHeight="1" x14ac:dyDescent="0.25">
      <c r="A24" s="99" t="s">
        <v>39</v>
      </c>
      <c r="B24" s="100">
        <v>23</v>
      </c>
      <c r="C24" s="115" t="s">
        <v>388</v>
      </c>
      <c r="D24" s="115" t="s">
        <v>620</v>
      </c>
      <c r="E24" s="163" t="s">
        <v>462</v>
      </c>
      <c r="F24" s="90">
        <f t="shared" si="1"/>
        <v>2</v>
      </c>
      <c r="G24" s="91">
        <v>247</v>
      </c>
      <c r="H24" s="91">
        <v>11</v>
      </c>
      <c r="I24" s="197">
        <v>11</v>
      </c>
      <c r="J24" s="90">
        <f t="shared" si="2"/>
        <v>2</v>
      </c>
      <c r="K24" s="195">
        <v>90</v>
      </c>
      <c r="L24" s="90">
        <f t="shared" si="3"/>
        <v>3</v>
      </c>
      <c r="M24" s="185">
        <v>44652</v>
      </c>
      <c r="N24" s="15">
        <f>IF(M24='Месяц МНТРГ_апрель'!$A$2,4,IF(M24='Месяц МНТРГ_апрель'!$B$2,3,IF(M24='Месяц МНТРГ_апрель'!$C$2,2,)))</f>
        <v>4</v>
      </c>
      <c r="O24" s="149">
        <v>245</v>
      </c>
      <c r="P24" s="149">
        <v>244</v>
      </c>
      <c r="Q24" s="81">
        <f t="shared" si="4"/>
        <v>100</v>
      </c>
      <c r="R24" s="90">
        <f t="shared" si="5"/>
        <v>4</v>
      </c>
      <c r="S24" s="91">
        <v>419</v>
      </c>
      <c r="T24" s="91">
        <v>100</v>
      </c>
      <c r="U24" s="15">
        <f t="shared" si="6"/>
        <v>2</v>
      </c>
      <c r="V24" s="91">
        <v>17</v>
      </c>
      <c r="W24" s="91">
        <v>11</v>
      </c>
      <c r="X24" s="19">
        <f t="shared" si="0"/>
        <v>17</v>
      </c>
      <c r="Y24" s="19">
        <f t="shared" si="7"/>
        <v>94</v>
      </c>
      <c r="AB24" s="148"/>
    </row>
    <row r="25" spans="1:30" s="145" customFormat="1" ht="30" customHeight="1" x14ac:dyDescent="0.25">
      <c r="A25" s="99" t="s">
        <v>39</v>
      </c>
      <c r="B25" s="100">
        <v>25</v>
      </c>
      <c r="C25" s="115" t="s">
        <v>415</v>
      </c>
      <c r="D25" s="115" t="s">
        <v>621</v>
      </c>
      <c r="E25" s="163" t="s">
        <v>462</v>
      </c>
      <c r="F25" s="90">
        <f t="shared" si="1"/>
        <v>2</v>
      </c>
      <c r="G25" s="91">
        <v>359</v>
      </c>
      <c r="H25" s="91">
        <v>15</v>
      </c>
      <c r="I25" s="197">
        <v>15</v>
      </c>
      <c r="J25" s="90">
        <f t="shared" si="2"/>
        <v>2</v>
      </c>
      <c r="K25" s="195">
        <v>88.333333333333329</v>
      </c>
      <c r="L25" s="90">
        <f t="shared" si="3"/>
        <v>3</v>
      </c>
      <c r="M25" s="185">
        <v>44652</v>
      </c>
      <c r="N25" s="15">
        <f>IF(M25='Месяц МНТРГ_апрель'!$A$2,4,IF(M25='Месяц МНТРГ_апрель'!$B$2,3,IF(M25='Месяц МНТРГ_апрель'!$C$2,2,)))</f>
        <v>4</v>
      </c>
      <c r="O25" s="149">
        <v>359</v>
      </c>
      <c r="P25" s="149">
        <v>359</v>
      </c>
      <c r="Q25" s="81">
        <f t="shared" si="4"/>
        <v>100</v>
      </c>
      <c r="R25" s="90">
        <f t="shared" si="5"/>
        <v>4</v>
      </c>
      <c r="S25" s="91">
        <v>615</v>
      </c>
      <c r="T25" s="91">
        <v>100</v>
      </c>
      <c r="U25" s="15">
        <f t="shared" si="6"/>
        <v>2</v>
      </c>
      <c r="V25" s="91">
        <v>18</v>
      </c>
      <c r="W25" s="91">
        <v>83</v>
      </c>
      <c r="X25" s="19">
        <f t="shared" si="0"/>
        <v>17</v>
      </c>
      <c r="Y25" s="19">
        <f t="shared" si="7"/>
        <v>94</v>
      </c>
      <c r="AB25" s="148"/>
    </row>
    <row r="26" spans="1:30" s="145" customFormat="1" ht="30" customHeight="1" x14ac:dyDescent="0.25">
      <c r="A26" s="99" t="s">
        <v>39</v>
      </c>
      <c r="B26" s="100">
        <v>31</v>
      </c>
      <c r="C26" s="115" t="s">
        <v>421</v>
      </c>
      <c r="D26" s="115" t="s">
        <v>651</v>
      </c>
      <c r="E26" s="163" t="s">
        <v>462</v>
      </c>
      <c r="F26" s="90">
        <f t="shared" si="1"/>
        <v>2</v>
      </c>
      <c r="G26" s="91">
        <v>64</v>
      </c>
      <c r="H26" s="91">
        <v>6</v>
      </c>
      <c r="I26" s="197">
        <v>6</v>
      </c>
      <c r="J26" s="90">
        <f t="shared" si="2"/>
        <v>2</v>
      </c>
      <c r="K26" s="195">
        <v>88.333333333333329</v>
      </c>
      <c r="L26" s="90">
        <f t="shared" si="3"/>
        <v>3</v>
      </c>
      <c r="M26" s="185">
        <v>44652</v>
      </c>
      <c r="N26" s="15">
        <f>IF(M26='Месяц МНТРГ_апрель'!$A$2,4,IF(M26='Месяц МНТРГ_апрель'!$B$2,3,IF(M26='Месяц МНТРГ_апрель'!$C$2,2,)))</f>
        <v>4</v>
      </c>
      <c r="O26" s="149">
        <v>64</v>
      </c>
      <c r="P26" s="149">
        <v>64</v>
      </c>
      <c r="Q26" s="81">
        <f t="shared" si="4"/>
        <v>100</v>
      </c>
      <c r="R26" s="90">
        <f t="shared" si="5"/>
        <v>4</v>
      </c>
      <c r="S26" s="91">
        <v>113</v>
      </c>
      <c r="T26" s="91">
        <v>100</v>
      </c>
      <c r="U26" s="15">
        <f t="shared" si="6"/>
        <v>2</v>
      </c>
      <c r="V26" s="91">
        <v>5</v>
      </c>
      <c r="W26" s="91">
        <v>30</v>
      </c>
      <c r="X26" s="19">
        <f t="shared" si="0"/>
        <v>17</v>
      </c>
      <c r="Y26" s="19">
        <f t="shared" si="7"/>
        <v>94</v>
      </c>
      <c r="AB26" s="148"/>
    </row>
    <row r="27" spans="1:30" s="145" customFormat="1" ht="30" customHeight="1" x14ac:dyDescent="0.25">
      <c r="A27" s="99" t="s">
        <v>39</v>
      </c>
      <c r="B27" s="100">
        <v>40</v>
      </c>
      <c r="C27" s="115" t="s">
        <v>429</v>
      </c>
      <c r="D27" s="115" t="s">
        <v>665</v>
      </c>
      <c r="E27" s="163" t="s">
        <v>462</v>
      </c>
      <c r="F27" s="90">
        <f t="shared" si="1"/>
        <v>2</v>
      </c>
      <c r="G27" s="91">
        <v>327</v>
      </c>
      <c r="H27" s="91">
        <v>12</v>
      </c>
      <c r="I27" s="225">
        <v>12</v>
      </c>
      <c r="J27" s="90">
        <f t="shared" si="2"/>
        <v>2</v>
      </c>
      <c r="K27" s="195">
        <v>86.666666666666671</v>
      </c>
      <c r="L27" s="90">
        <f t="shared" si="3"/>
        <v>3</v>
      </c>
      <c r="M27" s="185">
        <v>44652</v>
      </c>
      <c r="N27" s="15">
        <f>IF(M27='Месяц МНТРГ_апрель'!$A$2,4,IF(M27='Месяц МНТРГ_апрель'!$B$2,3,IF(M27='Месяц МНТРГ_апрель'!$C$2,2,)))</f>
        <v>4</v>
      </c>
      <c r="O27" s="149">
        <v>326</v>
      </c>
      <c r="P27" s="149">
        <v>320</v>
      </c>
      <c r="Q27" s="81">
        <f t="shared" si="4"/>
        <v>98</v>
      </c>
      <c r="R27" s="90">
        <f t="shared" si="5"/>
        <v>4</v>
      </c>
      <c r="S27" s="91">
        <v>383</v>
      </c>
      <c r="T27" s="91">
        <v>100</v>
      </c>
      <c r="U27" s="15">
        <f t="shared" si="6"/>
        <v>2</v>
      </c>
      <c r="V27" s="91">
        <v>39</v>
      </c>
      <c r="W27" s="91">
        <v>22</v>
      </c>
      <c r="X27" s="19">
        <f t="shared" si="0"/>
        <v>17</v>
      </c>
      <c r="Y27" s="19">
        <f t="shared" si="7"/>
        <v>94</v>
      </c>
      <c r="AB27" s="148"/>
    </row>
    <row r="28" spans="1:30" s="145" customFormat="1" ht="30" customHeight="1" x14ac:dyDescent="0.25">
      <c r="A28" s="99" t="s">
        <v>39</v>
      </c>
      <c r="B28" s="100">
        <v>18</v>
      </c>
      <c r="C28" s="115" t="s">
        <v>409</v>
      </c>
      <c r="D28" s="115" t="s">
        <v>658</v>
      </c>
      <c r="E28" s="163" t="s">
        <v>462</v>
      </c>
      <c r="F28" s="90">
        <f t="shared" si="1"/>
        <v>2</v>
      </c>
      <c r="G28" s="91">
        <v>319</v>
      </c>
      <c r="H28" s="91">
        <v>12</v>
      </c>
      <c r="I28" s="225">
        <v>12</v>
      </c>
      <c r="J28" s="90">
        <f t="shared" si="2"/>
        <v>2</v>
      </c>
      <c r="K28" s="195">
        <v>70</v>
      </c>
      <c r="L28" s="90">
        <f t="shared" si="3"/>
        <v>2</v>
      </c>
      <c r="M28" s="224">
        <v>44652</v>
      </c>
      <c r="N28" s="15">
        <f>IF(M28='Месяц МНТРГ_апрель'!$A$2,4,IF(M28='Месяц МНТРГ_апрель'!$B$2,3,IF(M28='Месяц МНТРГ_апрель'!$C$2,2,)))</f>
        <v>4</v>
      </c>
      <c r="O28" s="149">
        <v>316</v>
      </c>
      <c r="P28" s="149">
        <v>308</v>
      </c>
      <c r="Q28" s="81">
        <f t="shared" si="4"/>
        <v>97</v>
      </c>
      <c r="R28" s="90">
        <f t="shared" si="5"/>
        <v>4</v>
      </c>
      <c r="S28" s="91">
        <v>355</v>
      </c>
      <c r="T28" s="91">
        <v>100</v>
      </c>
      <c r="U28" s="15">
        <f t="shared" si="6"/>
        <v>2</v>
      </c>
      <c r="V28" s="91">
        <v>115</v>
      </c>
      <c r="W28" s="91">
        <v>461</v>
      </c>
      <c r="X28" s="19">
        <f t="shared" si="0"/>
        <v>16</v>
      </c>
      <c r="Y28" s="19">
        <f t="shared" si="7"/>
        <v>89</v>
      </c>
      <c r="AB28" s="148"/>
    </row>
    <row r="29" spans="1:30" s="145" customFormat="1" ht="30" customHeight="1" x14ac:dyDescent="0.25">
      <c r="A29" s="99" t="s">
        <v>39</v>
      </c>
      <c r="B29" s="100">
        <v>19</v>
      </c>
      <c r="C29" s="115" t="s">
        <v>410</v>
      </c>
      <c r="D29" s="115" t="s">
        <v>650</v>
      </c>
      <c r="E29" s="163" t="s">
        <v>462</v>
      </c>
      <c r="F29" s="90">
        <f t="shared" si="1"/>
        <v>2</v>
      </c>
      <c r="G29" s="91">
        <v>202</v>
      </c>
      <c r="H29" s="91">
        <v>8</v>
      </c>
      <c r="I29" s="225">
        <v>8</v>
      </c>
      <c r="J29" s="90">
        <f t="shared" si="2"/>
        <v>2</v>
      </c>
      <c r="K29" s="195">
        <v>58.333333333333336</v>
      </c>
      <c r="L29" s="90">
        <f t="shared" si="3"/>
        <v>2</v>
      </c>
      <c r="M29" s="185">
        <v>44652</v>
      </c>
      <c r="N29" s="15">
        <f>IF(M29='Месяц МНТРГ_апрель'!$A$2,4,IF(M29='Месяц МНТРГ_апрель'!$B$2,3,IF(M29='Месяц МНТРГ_апрель'!$C$2,2,)))</f>
        <v>4</v>
      </c>
      <c r="O29" s="149">
        <v>200</v>
      </c>
      <c r="P29" s="149">
        <v>185</v>
      </c>
      <c r="Q29" s="81">
        <f t="shared" si="4"/>
        <v>93</v>
      </c>
      <c r="R29" s="90">
        <f t="shared" si="5"/>
        <v>4</v>
      </c>
      <c r="S29" s="91">
        <v>204</v>
      </c>
      <c r="T29" s="91">
        <v>100</v>
      </c>
      <c r="U29" s="15">
        <f t="shared" si="6"/>
        <v>2</v>
      </c>
      <c r="V29" s="91">
        <v>20</v>
      </c>
      <c r="W29" s="91">
        <v>151</v>
      </c>
      <c r="X29" s="19">
        <f t="shared" si="0"/>
        <v>16</v>
      </c>
      <c r="Y29" s="19">
        <f t="shared" si="7"/>
        <v>89</v>
      </c>
      <c r="AB29" s="148"/>
    </row>
    <row r="30" spans="1:30" s="145" customFormat="1" ht="30" customHeight="1" x14ac:dyDescent="0.25">
      <c r="A30" s="99" t="s">
        <v>39</v>
      </c>
      <c r="B30" s="100">
        <v>27</v>
      </c>
      <c r="C30" s="115" t="s">
        <v>417</v>
      </c>
      <c r="D30" s="115" t="s">
        <v>653</v>
      </c>
      <c r="E30" s="163" t="s">
        <v>462</v>
      </c>
      <c r="F30" s="90">
        <f t="shared" si="1"/>
        <v>2</v>
      </c>
      <c r="G30" s="91">
        <v>118</v>
      </c>
      <c r="H30" s="91">
        <v>5</v>
      </c>
      <c r="I30" s="197">
        <v>5</v>
      </c>
      <c r="J30" s="90">
        <f t="shared" si="2"/>
        <v>2</v>
      </c>
      <c r="K30" s="195">
        <v>60</v>
      </c>
      <c r="L30" s="90">
        <f t="shared" si="3"/>
        <v>2</v>
      </c>
      <c r="M30" s="185">
        <v>44652</v>
      </c>
      <c r="N30" s="15">
        <f>IF(M30='Месяц МНТРГ_апрель'!$A$2,4,IF(M30='Месяц МНТРГ_апрель'!$B$2,3,IF(M30='Месяц МНТРГ_апрель'!$C$2,2,)))</f>
        <v>4</v>
      </c>
      <c r="O30" s="149">
        <v>117</v>
      </c>
      <c r="P30" s="149">
        <v>112</v>
      </c>
      <c r="Q30" s="81">
        <f t="shared" si="4"/>
        <v>96</v>
      </c>
      <c r="R30" s="90">
        <f t="shared" si="5"/>
        <v>4</v>
      </c>
      <c r="S30" s="91">
        <v>206</v>
      </c>
      <c r="T30" s="91">
        <v>100</v>
      </c>
      <c r="U30" s="15">
        <f t="shared" si="6"/>
        <v>2</v>
      </c>
      <c r="V30" s="91">
        <v>5</v>
      </c>
      <c r="W30" s="91">
        <v>19</v>
      </c>
      <c r="X30" s="19">
        <f t="shared" si="0"/>
        <v>16</v>
      </c>
      <c r="Y30" s="19">
        <f t="shared" si="7"/>
        <v>89</v>
      </c>
      <c r="AB30" s="148"/>
    </row>
    <row r="31" spans="1:30" s="145" customFormat="1" ht="30" customHeight="1" x14ac:dyDescent="0.25">
      <c r="A31" s="99" t="s">
        <v>39</v>
      </c>
      <c r="B31" s="100">
        <v>32</v>
      </c>
      <c r="C31" s="115" t="s">
        <v>422</v>
      </c>
      <c r="D31" s="115" t="s">
        <v>638</v>
      </c>
      <c r="E31" s="163" t="s">
        <v>462</v>
      </c>
      <c r="F31" s="90">
        <f t="shared" si="1"/>
        <v>2</v>
      </c>
      <c r="G31" s="91">
        <v>167</v>
      </c>
      <c r="H31" s="91">
        <v>6</v>
      </c>
      <c r="I31" s="197">
        <v>6</v>
      </c>
      <c r="J31" s="90">
        <f t="shared" si="2"/>
        <v>2</v>
      </c>
      <c r="K31" s="195">
        <v>76.666666666666671</v>
      </c>
      <c r="L31" s="90">
        <f t="shared" si="3"/>
        <v>2</v>
      </c>
      <c r="M31" s="224">
        <v>44652</v>
      </c>
      <c r="N31" s="15">
        <f>IF(M31='Месяц МНТРГ_апрель'!$A$2,4,IF(M31='Месяц МНТРГ_апрель'!$B$2,3,IF(M31='Месяц МНТРГ_апрель'!$C$2,2,)))</f>
        <v>4</v>
      </c>
      <c r="O31" s="149">
        <v>167</v>
      </c>
      <c r="P31" s="149">
        <v>167</v>
      </c>
      <c r="Q31" s="81">
        <f t="shared" si="4"/>
        <v>100</v>
      </c>
      <c r="R31" s="90">
        <f t="shared" si="5"/>
        <v>4</v>
      </c>
      <c r="S31" s="91">
        <v>276</v>
      </c>
      <c r="T31" s="91">
        <v>100</v>
      </c>
      <c r="U31" s="15">
        <f t="shared" si="6"/>
        <v>2</v>
      </c>
      <c r="V31" s="91">
        <v>21</v>
      </c>
      <c r="W31" s="91">
        <v>15</v>
      </c>
      <c r="X31" s="19">
        <f t="shared" si="0"/>
        <v>16</v>
      </c>
      <c r="Y31" s="19">
        <f t="shared" si="7"/>
        <v>89</v>
      </c>
      <c r="AB31" s="148"/>
    </row>
    <row r="32" spans="1:30" s="145" customFormat="1" ht="30" customHeight="1" x14ac:dyDescent="0.25">
      <c r="A32" s="99" t="s">
        <v>39</v>
      </c>
      <c r="B32" s="100">
        <v>37</v>
      </c>
      <c r="C32" s="115" t="s">
        <v>426</v>
      </c>
      <c r="D32" s="115" t="s">
        <v>646</v>
      </c>
      <c r="E32" s="163" t="s">
        <v>462</v>
      </c>
      <c r="F32" s="90">
        <f t="shared" si="1"/>
        <v>2</v>
      </c>
      <c r="G32" s="91">
        <v>379</v>
      </c>
      <c r="H32" s="91">
        <v>15</v>
      </c>
      <c r="I32" s="225">
        <v>15</v>
      </c>
      <c r="J32" s="90">
        <f t="shared" si="2"/>
        <v>2</v>
      </c>
      <c r="K32" s="195">
        <v>66.666666666666657</v>
      </c>
      <c r="L32" s="90">
        <f t="shared" si="3"/>
        <v>2</v>
      </c>
      <c r="M32" s="224">
        <v>44652</v>
      </c>
      <c r="N32" s="15">
        <f>IF(M32='Месяц МНТРГ_апрель'!$A$2,4,IF(M32='Месяц МНТРГ_апрель'!$B$2,3,IF(M32='Месяц МНТРГ_апрель'!$C$2,2,)))</f>
        <v>4</v>
      </c>
      <c r="O32" s="149">
        <v>378</v>
      </c>
      <c r="P32" s="149">
        <v>365</v>
      </c>
      <c r="Q32" s="81">
        <f t="shared" si="4"/>
        <v>97</v>
      </c>
      <c r="R32" s="90">
        <f t="shared" si="5"/>
        <v>4</v>
      </c>
      <c r="S32" s="91">
        <v>567</v>
      </c>
      <c r="T32" s="91">
        <v>100</v>
      </c>
      <c r="U32" s="15">
        <f t="shared" si="6"/>
        <v>2</v>
      </c>
      <c r="V32" s="91">
        <v>53</v>
      </c>
      <c r="W32" s="91">
        <v>9</v>
      </c>
      <c r="X32" s="19">
        <f t="shared" si="0"/>
        <v>16</v>
      </c>
      <c r="Y32" s="19">
        <f t="shared" si="7"/>
        <v>89</v>
      </c>
      <c r="AB32" s="148"/>
    </row>
    <row r="33" spans="1:30" s="145" customFormat="1" ht="30" customHeight="1" x14ac:dyDescent="0.25">
      <c r="A33" s="99" t="s">
        <v>39</v>
      </c>
      <c r="B33" s="100">
        <v>39</v>
      </c>
      <c r="C33" s="115" t="s">
        <v>428</v>
      </c>
      <c r="D33" s="115" t="s">
        <v>647</v>
      </c>
      <c r="E33" s="163" t="s">
        <v>462</v>
      </c>
      <c r="F33" s="90">
        <f t="shared" si="1"/>
        <v>2</v>
      </c>
      <c r="G33" s="91">
        <v>364</v>
      </c>
      <c r="H33" s="91">
        <v>13</v>
      </c>
      <c r="I33" s="225">
        <v>13</v>
      </c>
      <c r="J33" s="90">
        <f t="shared" si="2"/>
        <v>2</v>
      </c>
      <c r="K33" s="195">
        <v>55.000000000000007</v>
      </c>
      <c r="L33" s="90">
        <f t="shared" si="3"/>
        <v>2</v>
      </c>
      <c r="M33" s="185">
        <v>44652</v>
      </c>
      <c r="N33" s="15">
        <f>IF(M33='Месяц МНТРГ_апрель'!$A$2,4,IF(M33='Месяц МНТРГ_апрель'!$B$2,3,IF(M33='Месяц МНТРГ_апрель'!$C$2,2,)))</f>
        <v>4</v>
      </c>
      <c r="O33" s="149">
        <v>357</v>
      </c>
      <c r="P33" s="149">
        <v>349</v>
      </c>
      <c r="Q33" s="81">
        <f t="shared" si="4"/>
        <v>98</v>
      </c>
      <c r="R33" s="90">
        <f t="shared" si="5"/>
        <v>4</v>
      </c>
      <c r="S33" s="91">
        <v>614</v>
      </c>
      <c r="T33" s="91">
        <v>99</v>
      </c>
      <c r="U33" s="15">
        <f t="shared" si="6"/>
        <v>2</v>
      </c>
      <c r="V33" s="91">
        <v>23</v>
      </c>
      <c r="W33" s="91">
        <v>48</v>
      </c>
      <c r="X33" s="19">
        <f t="shared" si="0"/>
        <v>16</v>
      </c>
      <c r="Y33" s="19">
        <f t="shared" si="7"/>
        <v>89</v>
      </c>
      <c r="AB33" s="148"/>
    </row>
    <row r="34" spans="1:30" s="145" customFormat="1" ht="30" customHeight="1" x14ac:dyDescent="0.25">
      <c r="A34" s="99" t="s">
        <v>39</v>
      </c>
      <c r="B34" s="100">
        <v>41</v>
      </c>
      <c r="C34" s="115" t="s">
        <v>430</v>
      </c>
      <c r="D34" s="115" t="s">
        <v>639</v>
      </c>
      <c r="E34" s="163" t="s">
        <v>462</v>
      </c>
      <c r="F34" s="90">
        <f t="shared" si="1"/>
        <v>2</v>
      </c>
      <c r="G34" s="91">
        <v>326</v>
      </c>
      <c r="H34" s="91">
        <v>12</v>
      </c>
      <c r="I34" s="225">
        <v>12</v>
      </c>
      <c r="J34" s="90">
        <f t="shared" si="2"/>
        <v>2</v>
      </c>
      <c r="K34" s="195">
        <v>71.666666666666671</v>
      </c>
      <c r="L34" s="90">
        <f t="shared" si="3"/>
        <v>2</v>
      </c>
      <c r="M34" s="185">
        <v>44652</v>
      </c>
      <c r="N34" s="15">
        <f>IF(M34='Месяц МНТРГ_апрель'!$A$2,4,IF(M34='Месяц МНТРГ_апрель'!$B$2,3,IF(M34='Месяц МНТРГ_апрель'!$C$2,2,)))</f>
        <v>4</v>
      </c>
      <c r="O34" s="149">
        <v>325</v>
      </c>
      <c r="P34" s="149">
        <v>311</v>
      </c>
      <c r="Q34" s="81">
        <f t="shared" si="4"/>
        <v>96</v>
      </c>
      <c r="R34" s="90">
        <f t="shared" si="5"/>
        <v>4</v>
      </c>
      <c r="S34" s="91">
        <v>575</v>
      </c>
      <c r="T34" s="91">
        <v>100</v>
      </c>
      <c r="U34" s="15">
        <f t="shared" si="6"/>
        <v>2</v>
      </c>
      <c r="V34" s="91">
        <v>42</v>
      </c>
      <c r="W34" s="91">
        <v>68</v>
      </c>
      <c r="X34" s="19">
        <f t="shared" ref="X34:X55" si="8">F34+J34+L34+N34+R34+U34</f>
        <v>16</v>
      </c>
      <c r="Y34" s="19">
        <f t="shared" si="7"/>
        <v>89</v>
      </c>
      <c r="AB34" s="148"/>
    </row>
    <row r="35" spans="1:30" ht="30" customHeight="1" x14ac:dyDescent="0.25">
      <c r="A35" s="99" t="s">
        <v>39</v>
      </c>
      <c r="B35" s="100">
        <v>42</v>
      </c>
      <c r="C35" s="115" t="s">
        <v>431</v>
      </c>
      <c r="D35" s="115" t="s">
        <v>642</v>
      </c>
      <c r="E35" s="163" t="s">
        <v>462</v>
      </c>
      <c r="F35" s="90">
        <f t="shared" ref="F35:F55" si="9">IF(E35="21/22",2,0)</f>
        <v>2</v>
      </c>
      <c r="G35" s="91">
        <v>269</v>
      </c>
      <c r="H35" s="91">
        <v>10</v>
      </c>
      <c r="I35" s="225">
        <v>10</v>
      </c>
      <c r="J35" s="90">
        <f t="shared" ref="J35:J55" si="10">IF(ABS((H35-I35)/I35)&lt;=0.1,2,IF(AND(ABS((H35-I35)/I35)&gt;0.1,ABS((H35-I35)/I35)&lt;=0.2),1,0))</f>
        <v>2</v>
      </c>
      <c r="K35" s="195">
        <v>78.333333333333329</v>
      </c>
      <c r="L35" s="90">
        <f t="shared" ref="L35:L55" si="11">IF(K35&gt;90,4,IF(AND(K35&gt;80,K35&lt;=90),3,IF(AND(K35&gt;=50,K35&lt;=80),2,IF(AND(K35&gt;=10,K35&lt;50),1,0))))</f>
        <v>2</v>
      </c>
      <c r="M35" s="224">
        <v>44652</v>
      </c>
      <c r="N35" s="15">
        <f>IF(M35='Месяц МНТРГ_апрель'!$A$2,4,IF(M35='Месяц МНТРГ_апрель'!$B$2,3,IF(M35='Месяц МНТРГ_апрель'!$C$2,2,)))</f>
        <v>4</v>
      </c>
      <c r="O35" s="149">
        <v>263</v>
      </c>
      <c r="P35" s="149">
        <v>262</v>
      </c>
      <c r="Q35" s="81">
        <f t="shared" ref="Q35:Q55" si="12">ROUND(P35/O35*100,0)</f>
        <v>100</v>
      </c>
      <c r="R35" s="90">
        <f t="shared" ref="R35:R55" si="13">IF(Q35&gt;90,4,IF(AND(Q35&gt;80,Q35&lt;=90),3,IF(AND(Q35&gt;=50,Q35&lt;=80),2,IF(AND(Q35&gt;=10,Q35&lt;50),1,0))))</f>
        <v>4</v>
      </c>
      <c r="S35" s="91">
        <v>477</v>
      </c>
      <c r="T35" s="91">
        <v>100</v>
      </c>
      <c r="U35" s="15">
        <f t="shared" ref="U35:U55" si="14">IF(T35&gt;=90,2,IF(T35&gt;=80,1,0))</f>
        <v>2</v>
      </c>
      <c r="V35" s="91">
        <v>21</v>
      </c>
      <c r="W35" s="91">
        <v>30</v>
      </c>
      <c r="X35" s="19">
        <f t="shared" si="8"/>
        <v>16</v>
      </c>
      <c r="Y35" s="19">
        <f t="shared" ref="Y35:Y55" si="15">ROUND(X35/$X$2*100,0)</f>
        <v>89</v>
      </c>
      <c r="AB35" s="148"/>
      <c r="AC35" s="145"/>
      <c r="AD35" s="145"/>
    </row>
    <row r="36" spans="1:30" s="145" customFormat="1" ht="30" customHeight="1" x14ac:dyDescent="0.25">
      <c r="A36" s="99" t="s">
        <v>39</v>
      </c>
      <c r="B36" s="100">
        <v>2</v>
      </c>
      <c r="C36" s="115" t="s">
        <v>394</v>
      </c>
      <c r="D36" s="115" t="s">
        <v>644</v>
      </c>
      <c r="E36" s="163" t="s">
        <v>462</v>
      </c>
      <c r="F36" s="90">
        <f t="shared" si="9"/>
        <v>2</v>
      </c>
      <c r="G36" s="91">
        <v>294</v>
      </c>
      <c r="H36" s="91">
        <v>12</v>
      </c>
      <c r="I36" s="225">
        <v>12</v>
      </c>
      <c r="J36" s="90">
        <f t="shared" si="10"/>
        <v>2</v>
      </c>
      <c r="K36" s="195">
        <v>81.666666666666671</v>
      </c>
      <c r="L36" s="90">
        <f t="shared" si="11"/>
        <v>3</v>
      </c>
      <c r="M36" s="185">
        <v>44652</v>
      </c>
      <c r="N36" s="15">
        <f>IF(M36='Месяц МНТРГ_апрель'!$A$2,4,IF(M36='Месяц МНТРГ_апрель'!$B$2,3,IF(M36='Месяц МНТРГ_апрель'!$C$2,2,)))</f>
        <v>4</v>
      </c>
      <c r="O36" s="149">
        <v>289</v>
      </c>
      <c r="P36" s="149">
        <v>197</v>
      </c>
      <c r="Q36" s="81">
        <f t="shared" si="12"/>
        <v>68</v>
      </c>
      <c r="R36" s="90">
        <f t="shared" si="13"/>
        <v>2</v>
      </c>
      <c r="S36" s="91">
        <v>360</v>
      </c>
      <c r="T36" s="91">
        <v>100</v>
      </c>
      <c r="U36" s="15">
        <f t="shared" si="14"/>
        <v>2</v>
      </c>
      <c r="V36" s="91">
        <v>15</v>
      </c>
      <c r="W36" s="91">
        <v>38</v>
      </c>
      <c r="X36" s="19">
        <f t="shared" si="8"/>
        <v>15</v>
      </c>
      <c r="Y36" s="19">
        <f t="shared" si="15"/>
        <v>83</v>
      </c>
      <c r="AB36" s="148"/>
    </row>
    <row r="37" spans="1:30" s="145" customFormat="1" ht="30" customHeight="1" x14ac:dyDescent="0.25">
      <c r="A37" s="99" t="s">
        <v>39</v>
      </c>
      <c r="B37" s="100">
        <v>7</v>
      </c>
      <c r="C37" s="115" t="s">
        <v>399</v>
      </c>
      <c r="D37" s="115" t="s">
        <v>634</v>
      </c>
      <c r="E37" s="163" t="s">
        <v>462</v>
      </c>
      <c r="F37" s="90">
        <f t="shared" si="9"/>
        <v>2</v>
      </c>
      <c r="G37" s="91">
        <v>226</v>
      </c>
      <c r="H37" s="91">
        <v>10</v>
      </c>
      <c r="I37" s="225">
        <v>10</v>
      </c>
      <c r="J37" s="90">
        <f t="shared" si="10"/>
        <v>2</v>
      </c>
      <c r="K37" s="195">
        <v>75</v>
      </c>
      <c r="L37" s="90">
        <f t="shared" si="11"/>
        <v>2</v>
      </c>
      <c r="M37" s="185">
        <v>44652</v>
      </c>
      <c r="N37" s="15">
        <f>IF(M37='Месяц МНТРГ_апрель'!$A$2,4,IF(M37='Месяц МНТРГ_апрель'!$B$2,3,IF(M37='Месяц МНТРГ_апрель'!$C$2,2,)))</f>
        <v>4</v>
      </c>
      <c r="O37" s="149">
        <v>220</v>
      </c>
      <c r="P37" s="149">
        <v>168</v>
      </c>
      <c r="Q37" s="81">
        <f t="shared" si="12"/>
        <v>76</v>
      </c>
      <c r="R37" s="90">
        <f t="shared" si="13"/>
        <v>2</v>
      </c>
      <c r="S37" s="91">
        <v>354</v>
      </c>
      <c r="T37" s="91">
        <v>100</v>
      </c>
      <c r="U37" s="15">
        <f t="shared" si="14"/>
        <v>2</v>
      </c>
      <c r="V37" s="91">
        <v>53</v>
      </c>
      <c r="W37" s="91">
        <v>125</v>
      </c>
      <c r="X37" s="19">
        <f t="shared" si="8"/>
        <v>14</v>
      </c>
      <c r="Y37" s="19">
        <f t="shared" si="15"/>
        <v>78</v>
      </c>
      <c r="AB37" s="148"/>
    </row>
    <row r="38" spans="1:30" s="145" customFormat="1" ht="30" customHeight="1" x14ac:dyDescent="0.25">
      <c r="A38" s="99" t="s">
        <v>39</v>
      </c>
      <c r="B38" s="100">
        <v>34</v>
      </c>
      <c r="C38" s="115" t="s">
        <v>389</v>
      </c>
      <c r="D38" s="115" t="s">
        <v>654</v>
      </c>
      <c r="E38" s="163" t="s">
        <v>462</v>
      </c>
      <c r="F38" s="90">
        <f t="shared" si="9"/>
        <v>2</v>
      </c>
      <c r="G38" s="91">
        <v>342</v>
      </c>
      <c r="H38" s="91">
        <v>13</v>
      </c>
      <c r="I38" s="197">
        <v>13</v>
      </c>
      <c r="J38" s="90">
        <f t="shared" si="10"/>
        <v>2</v>
      </c>
      <c r="K38" s="195">
        <v>48.333333333333336</v>
      </c>
      <c r="L38" s="90">
        <f t="shared" si="11"/>
        <v>1</v>
      </c>
      <c r="M38" s="185">
        <v>44652</v>
      </c>
      <c r="N38" s="15">
        <f>IF(M38='Месяц МНТРГ_апрель'!$A$2,4,IF(M38='Месяц МНТРГ_апрель'!$B$2,3,IF(M38='Месяц МНТРГ_апрель'!$C$2,2,)))</f>
        <v>4</v>
      </c>
      <c r="O38" s="149">
        <v>335</v>
      </c>
      <c r="P38" s="149">
        <v>280</v>
      </c>
      <c r="Q38" s="81">
        <f t="shared" si="12"/>
        <v>84</v>
      </c>
      <c r="R38" s="90">
        <f t="shared" si="13"/>
        <v>3</v>
      </c>
      <c r="S38" s="91">
        <v>568</v>
      </c>
      <c r="T38" s="91">
        <v>94</v>
      </c>
      <c r="U38" s="15">
        <f t="shared" si="14"/>
        <v>2</v>
      </c>
      <c r="V38" s="91">
        <v>17</v>
      </c>
      <c r="W38" s="91">
        <v>82</v>
      </c>
      <c r="X38" s="19">
        <f t="shared" si="8"/>
        <v>14</v>
      </c>
      <c r="Y38" s="19">
        <f t="shared" si="15"/>
        <v>78</v>
      </c>
      <c r="AB38" s="148"/>
    </row>
    <row r="39" spans="1:30" s="145" customFormat="1" ht="30" customHeight="1" x14ac:dyDescent="0.25">
      <c r="A39" s="99" t="s">
        <v>39</v>
      </c>
      <c r="B39" s="100">
        <v>44</v>
      </c>
      <c r="C39" s="115" t="s">
        <v>433</v>
      </c>
      <c r="D39" s="115" t="s">
        <v>626</v>
      </c>
      <c r="E39" s="163" t="s">
        <v>462</v>
      </c>
      <c r="F39" s="90">
        <f t="shared" si="9"/>
        <v>2</v>
      </c>
      <c r="G39" s="91">
        <v>261</v>
      </c>
      <c r="H39" s="91">
        <v>10</v>
      </c>
      <c r="I39" s="225">
        <v>10</v>
      </c>
      <c r="J39" s="90">
        <f t="shared" si="10"/>
        <v>2</v>
      </c>
      <c r="K39" s="195">
        <v>91.666666666666657</v>
      </c>
      <c r="L39" s="90">
        <f t="shared" si="11"/>
        <v>4</v>
      </c>
      <c r="M39" s="192">
        <v>0</v>
      </c>
      <c r="N39" s="15">
        <f>IF(M39='Месяц МНТРГ_апрель'!$A$2,4,IF(M39='Месяц МНТРГ_апрель'!$B$2,3,IF(M39='Месяц МНТРГ_апрель'!$C$2,2,)))</f>
        <v>0</v>
      </c>
      <c r="O39" s="149">
        <v>256</v>
      </c>
      <c r="P39" s="149">
        <v>255</v>
      </c>
      <c r="Q39" s="81">
        <f t="shared" si="12"/>
        <v>100</v>
      </c>
      <c r="R39" s="90">
        <f t="shared" si="13"/>
        <v>4</v>
      </c>
      <c r="S39" s="91">
        <v>434</v>
      </c>
      <c r="T39" s="91">
        <v>100</v>
      </c>
      <c r="U39" s="15">
        <f t="shared" si="14"/>
        <v>2</v>
      </c>
      <c r="V39" s="91">
        <v>30</v>
      </c>
      <c r="W39" s="91">
        <v>33</v>
      </c>
      <c r="X39" s="19">
        <f t="shared" si="8"/>
        <v>14</v>
      </c>
      <c r="Y39" s="19">
        <f t="shared" si="15"/>
        <v>78</v>
      </c>
      <c r="AB39" s="148"/>
    </row>
    <row r="40" spans="1:30" s="145" customFormat="1" ht="30" customHeight="1" x14ac:dyDescent="0.25">
      <c r="A40" s="99" t="s">
        <v>39</v>
      </c>
      <c r="B40" s="100">
        <v>51</v>
      </c>
      <c r="C40" s="115" t="s">
        <v>391</v>
      </c>
      <c r="D40" s="115" t="s">
        <v>640</v>
      </c>
      <c r="E40" s="163" t="s">
        <v>462</v>
      </c>
      <c r="F40" s="90">
        <f t="shared" si="9"/>
        <v>2</v>
      </c>
      <c r="G40" s="91">
        <v>89</v>
      </c>
      <c r="H40" s="91">
        <v>7</v>
      </c>
      <c r="I40" s="225">
        <v>7</v>
      </c>
      <c r="J40" s="90">
        <f t="shared" si="10"/>
        <v>2</v>
      </c>
      <c r="K40" s="195">
        <v>93.333333333333329</v>
      </c>
      <c r="L40" s="90">
        <f t="shared" si="11"/>
        <v>4</v>
      </c>
      <c r="M40" s="192">
        <v>0</v>
      </c>
      <c r="N40" s="15">
        <f>IF(M40='Месяц МНТРГ_апрель'!$A$2,4,IF(M40='Месяц МНТРГ_апрель'!$B$2,3,IF(M40='Месяц МНТРГ_апрель'!$C$2,2,)))</f>
        <v>0</v>
      </c>
      <c r="O40" s="149">
        <v>90</v>
      </c>
      <c r="P40" s="149">
        <v>90</v>
      </c>
      <c r="Q40" s="81">
        <f t="shared" si="12"/>
        <v>100</v>
      </c>
      <c r="R40" s="90">
        <f t="shared" si="13"/>
        <v>4</v>
      </c>
      <c r="S40" s="91">
        <v>141</v>
      </c>
      <c r="T40" s="91">
        <v>100</v>
      </c>
      <c r="U40" s="15">
        <f t="shared" si="14"/>
        <v>2</v>
      </c>
      <c r="V40" s="91">
        <v>8</v>
      </c>
      <c r="W40" s="91">
        <v>9</v>
      </c>
      <c r="X40" s="19">
        <f t="shared" si="8"/>
        <v>14</v>
      </c>
      <c r="Y40" s="19">
        <f t="shared" si="15"/>
        <v>78</v>
      </c>
      <c r="AB40" s="148"/>
    </row>
    <row r="41" spans="1:30" s="145" customFormat="1" ht="30" customHeight="1" x14ac:dyDescent="0.25">
      <c r="A41" s="99" t="s">
        <v>39</v>
      </c>
      <c r="B41" s="100">
        <v>52</v>
      </c>
      <c r="C41" s="115" t="s">
        <v>392</v>
      </c>
      <c r="D41" s="115" t="s">
        <v>629</v>
      </c>
      <c r="E41" s="163" t="s">
        <v>462</v>
      </c>
      <c r="F41" s="90">
        <f t="shared" si="9"/>
        <v>2</v>
      </c>
      <c r="G41" s="91">
        <v>326</v>
      </c>
      <c r="H41" s="91">
        <v>12</v>
      </c>
      <c r="I41" s="225">
        <v>12</v>
      </c>
      <c r="J41" s="90">
        <f t="shared" si="10"/>
        <v>2</v>
      </c>
      <c r="K41" s="195">
        <v>91.666666666666657</v>
      </c>
      <c r="L41" s="90">
        <f t="shared" si="11"/>
        <v>4</v>
      </c>
      <c r="M41" s="192">
        <v>0</v>
      </c>
      <c r="N41" s="15">
        <f>IF(M41='Месяц МНТРГ_апрель'!$A$2,4,IF(M41='Месяц МНТРГ_апрель'!$B$2,3,IF(M41='Месяц МНТРГ_апрель'!$C$2,2,)))</f>
        <v>0</v>
      </c>
      <c r="O41" s="149">
        <v>322</v>
      </c>
      <c r="P41" s="149">
        <v>321</v>
      </c>
      <c r="Q41" s="81">
        <f t="shared" si="12"/>
        <v>100</v>
      </c>
      <c r="R41" s="90">
        <f t="shared" si="13"/>
        <v>4</v>
      </c>
      <c r="S41" s="91">
        <v>437</v>
      </c>
      <c r="T41" s="91">
        <v>100</v>
      </c>
      <c r="U41" s="15">
        <f t="shared" si="14"/>
        <v>2</v>
      </c>
      <c r="V41" s="91">
        <v>36</v>
      </c>
      <c r="W41" s="91">
        <v>18</v>
      </c>
      <c r="X41" s="19">
        <f t="shared" si="8"/>
        <v>14</v>
      </c>
      <c r="Y41" s="19">
        <f t="shared" si="15"/>
        <v>78</v>
      </c>
      <c r="AB41" s="148"/>
    </row>
    <row r="42" spans="1:30" s="145" customFormat="1" ht="30" customHeight="1" x14ac:dyDescent="0.25">
      <c r="A42" s="99" t="s">
        <v>39</v>
      </c>
      <c r="B42" s="100">
        <v>49</v>
      </c>
      <c r="C42" s="115" t="s">
        <v>437</v>
      </c>
      <c r="D42" s="115" t="s">
        <v>652</v>
      </c>
      <c r="E42" s="163" t="s">
        <v>462</v>
      </c>
      <c r="F42" s="90">
        <f t="shared" si="9"/>
        <v>2</v>
      </c>
      <c r="G42" s="91">
        <v>321</v>
      </c>
      <c r="H42" s="91">
        <v>12</v>
      </c>
      <c r="I42" s="225">
        <v>12</v>
      </c>
      <c r="J42" s="90">
        <f t="shared" si="10"/>
        <v>2</v>
      </c>
      <c r="K42" s="195">
        <v>73.333333333333329</v>
      </c>
      <c r="L42" s="90">
        <f t="shared" si="11"/>
        <v>2</v>
      </c>
      <c r="M42" s="185">
        <v>44652</v>
      </c>
      <c r="N42" s="15">
        <f>IF(M42='Месяц МНТРГ_апрель'!$A$2,4,IF(M42='Месяц МНТРГ_апрель'!$B$2,3,IF(M42='Месяц МНТРГ_апрель'!$C$2,2,)))</f>
        <v>4</v>
      </c>
      <c r="O42" s="149">
        <v>321</v>
      </c>
      <c r="P42" s="149">
        <v>68</v>
      </c>
      <c r="Q42" s="81">
        <f t="shared" si="12"/>
        <v>21</v>
      </c>
      <c r="R42" s="90">
        <f t="shared" si="13"/>
        <v>1</v>
      </c>
      <c r="S42" s="91">
        <v>528</v>
      </c>
      <c r="T42" s="91">
        <v>98</v>
      </c>
      <c r="U42" s="15">
        <f t="shared" si="14"/>
        <v>2</v>
      </c>
      <c r="V42" s="91">
        <v>29</v>
      </c>
      <c r="W42" s="91">
        <v>85</v>
      </c>
      <c r="X42" s="19">
        <f t="shared" si="8"/>
        <v>13</v>
      </c>
      <c r="Y42" s="19">
        <f t="shared" si="15"/>
        <v>72</v>
      </c>
      <c r="AB42" s="148"/>
    </row>
    <row r="43" spans="1:30" s="145" customFormat="1" ht="30" customHeight="1" x14ac:dyDescent="0.25">
      <c r="A43" s="99" t="s">
        <v>39</v>
      </c>
      <c r="B43" s="100">
        <v>13</v>
      </c>
      <c r="C43" s="115" t="s">
        <v>404</v>
      </c>
      <c r="D43" s="115" t="s">
        <v>661</v>
      </c>
      <c r="E43" s="163" t="s">
        <v>462</v>
      </c>
      <c r="F43" s="90">
        <f t="shared" si="9"/>
        <v>2</v>
      </c>
      <c r="G43" s="91">
        <v>165</v>
      </c>
      <c r="H43" s="91">
        <v>6</v>
      </c>
      <c r="I43" s="225">
        <v>6</v>
      </c>
      <c r="J43" s="90">
        <f t="shared" si="10"/>
        <v>2</v>
      </c>
      <c r="K43" s="195">
        <v>56.666666666666664</v>
      </c>
      <c r="L43" s="90">
        <f t="shared" si="11"/>
        <v>2</v>
      </c>
      <c r="M43" s="192">
        <v>0</v>
      </c>
      <c r="N43" s="15">
        <f>IF(M43='Месяц МНТРГ_апрель'!$A$2,4,IF(M43='Месяц МНТРГ_апрель'!$B$2,3,IF(M43='Месяц МНТРГ_апрель'!$C$2,2,)))</f>
        <v>0</v>
      </c>
      <c r="O43" s="149">
        <v>163</v>
      </c>
      <c r="P43" s="149">
        <v>150</v>
      </c>
      <c r="Q43" s="81">
        <f t="shared" si="12"/>
        <v>92</v>
      </c>
      <c r="R43" s="90">
        <f t="shared" si="13"/>
        <v>4</v>
      </c>
      <c r="S43" s="91">
        <v>266</v>
      </c>
      <c r="T43" s="91">
        <v>100</v>
      </c>
      <c r="U43" s="15">
        <f t="shared" si="14"/>
        <v>2</v>
      </c>
      <c r="V43" s="91">
        <v>16</v>
      </c>
      <c r="W43" s="91">
        <v>13</v>
      </c>
      <c r="X43" s="19">
        <f t="shared" si="8"/>
        <v>12</v>
      </c>
      <c r="Y43" s="19">
        <f t="shared" si="15"/>
        <v>67</v>
      </c>
      <c r="AB43" s="148"/>
    </row>
    <row r="44" spans="1:30" s="145" customFormat="1" ht="30" customHeight="1" x14ac:dyDescent="0.25">
      <c r="A44" s="99" t="s">
        <v>39</v>
      </c>
      <c r="B44" s="100">
        <v>15</v>
      </c>
      <c r="C44" s="115" t="s">
        <v>406</v>
      </c>
      <c r="D44" s="115" t="s">
        <v>663</v>
      </c>
      <c r="E44" s="164" t="s">
        <v>462</v>
      </c>
      <c r="F44" s="90">
        <f t="shared" si="9"/>
        <v>2</v>
      </c>
      <c r="G44" s="91">
        <v>318</v>
      </c>
      <c r="H44" s="91">
        <v>12</v>
      </c>
      <c r="I44" s="225">
        <v>12</v>
      </c>
      <c r="J44" s="90">
        <f t="shared" si="10"/>
        <v>2</v>
      </c>
      <c r="K44" s="195">
        <v>63.333333333333329</v>
      </c>
      <c r="L44" s="90">
        <f t="shared" si="11"/>
        <v>2</v>
      </c>
      <c r="M44" s="192">
        <v>0</v>
      </c>
      <c r="N44" s="15">
        <f>IF(M44='Месяц МНТРГ_апрель'!$A$2,4,IF(M44='Месяц МНТРГ_апрель'!$B$2,3,IF(M44='Месяц МНТРГ_апрель'!$C$2,2,)))</f>
        <v>0</v>
      </c>
      <c r="O44" s="149">
        <v>299</v>
      </c>
      <c r="P44" s="149">
        <v>287</v>
      </c>
      <c r="Q44" s="81">
        <f t="shared" si="12"/>
        <v>96</v>
      </c>
      <c r="R44" s="90">
        <f t="shared" si="13"/>
        <v>4</v>
      </c>
      <c r="S44" s="91">
        <v>538</v>
      </c>
      <c r="T44" s="91">
        <v>100</v>
      </c>
      <c r="U44" s="15">
        <f t="shared" si="14"/>
        <v>2</v>
      </c>
      <c r="V44" s="91">
        <v>19</v>
      </c>
      <c r="W44" s="91">
        <v>15</v>
      </c>
      <c r="X44" s="19">
        <f t="shared" si="8"/>
        <v>12</v>
      </c>
      <c r="Y44" s="19">
        <f t="shared" si="15"/>
        <v>67</v>
      </c>
      <c r="AB44" s="148"/>
    </row>
    <row r="45" spans="1:30" s="145" customFormat="1" ht="30" customHeight="1" x14ac:dyDescent="0.25">
      <c r="A45" s="99" t="s">
        <v>39</v>
      </c>
      <c r="B45" s="100">
        <v>30</v>
      </c>
      <c r="C45" s="115" t="s">
        <v>420</v>
      </c>
      <c r="D45" s="115" t="s">
        <v>657</v>
      </c>
      <c r="E45" s="163" t="s">
        <v>462</v>
      </c>
      <c r="F45" s="90">
        <f t="shared" si="9"/>
        <v>2</v>
      </c>
      <c r="G45" s="91">
        <v>321</v>
      </c>
      <c r="H45" s="91">
        <v>13</v>
      </c>
      <c r="I45" s="197">
        <v>13</v>
      </c>
      <c r="J45" s="90">
        <f t="shared" si="10"/>
        <v>2</v>
      </c>
      <c r="K45" s="195">
        <v>85</v>
      </c>
      <c r="L45" s="90">
        <f t="shared" si="11"/>
        <v>3</v>
      </c>
      <c r="M45" s="192">
        <v>0</v>
      </c>
      <c r="N45" s="15">
        <f>IF(M45='Месяц МНТРГ_апрель'!$A$2,4,IF(M45='Месяц МНТРГ_апрель'!$B$2,3,IF(M45='Месяц МНТРГ_апрель'!$C$2,2,)))</f>
        <v>0</v>
      </c>
      <c r="O45" s="149">
        <v>320</v>
      </c>
      <c r="P45" s="149">
        <v>267</v>
      </c>
      <c r="Q45" s="81">
        <f t="shared" si="12"/>
        <v>83</v>
      </c>
      <c r="R45" s="90">
        <f t="shared" si="13"/>
        <v>3</v>
      </c>
      <c r="S45" s="91">
        <v>574</v>
      </c>
      <c r="T45" s="91">
        <v>99</v>
      </c>
      <c r="U45" s="15">
        <f t="shared" si="14"/>
        <v>2</v>
      </c>
      <c r="V45" s="91">
        <v>9</v>
      </c>
      <c r="W45" s="91">
        <v>5</v>
      </c>
      <c r="X45" s="19">
        <f t="shared" si="8"/>
        <v>12</v>
      </c>
      <c r="Y45" s="19">
        <f t="shared" si="15"/>
        <v>67</v>
      </c>
      <c r="AB45" s="148"/>
    </row>
    <row r="46" spans="1:30" s="145" customFormat="1" ht="30" customHeight="1" x14ac:dyDescent="0.25">
      <c r="A46" s="99" t="s">
        <v>39</v>
      </c>
      <c r="B46" s="100">
        <v>48</v>
      </c>
      <c r="C46" s="115" t="s">
        <v>436</v>
      </c>
      <c r="D46" s="115" t="s">
        <v>662</v>
      </c>
      <c r="E46" s="163" t="s">
        <v>462</v>
      </c>
      <c r="F46" s="90">
        <f t="shared" si="9"/>
        <v>2</v>
      </c>
      <c r="G46" s="91">
        <v>356</v>
      </c>
      <c r="H46" s="91">
        <v>15</v>
      </c>
      <c r="I46" s="225">
        <v>15</v>
      </c>
      <c r="J46" s="90">
        <f t="shared" si="10"/>
        <v>2</v>
      </c>
      <c r="K46" s="195">
        <v>45</v>
      </c>
      <c r="L46" s="90">
        <f t="shared" si="11"/>
        <v>1</v>
      </c>
      <c r="M46" s="224">
        <v>44652</v>
      </c>
      <c r="N46" s="15">
        <f>IF(M46='Месяц МНТРГ_апрель'!$A$2,4,IF(M46='Месяц МНТРГ_апрель'!$B$2,3,IF(M46='Месяц МНТРГ_апрель'!$C$2,2,)))</f>
        <v>4</v>
      </c>
      <c r="O46" s="149">
        <v>354</v>
      </c>
      <c r="P46" s="149">
        <v>156</v>
      </c>
      <c r="Q46" s="81">
        <f t="shared" si="12"/>
        <v>44</v>
      </c>
      <c r="R46" s="90">
        <f t="shared" si="13"/>
        <v>1</v>
      </c>
      <c r="S46" s="91">
        <v>537</v>
      </c>
      <c r="T46" s="91">
        <v>99</v>
      </c>
      <c r="U46" s="15">
        <f t="shared" si="14"/>
        <v>2</v>
      </c>
      <c r="V46" s="91">
        <v>59</v>
      </c>
      <c r="W46" s="91">
        <v>77</v>
      </c>
      <c r="X46" s="19">
        <f t="shared" si="8"/>
        <v>12</v>
      </c>
      <c r="Y46" s="19">
        <f t="shared" si="15"/>
        <v>67</v>
      </c>
      <c r="AB46" s="148"/>
    </row>
    <row r="47" spans="1:30" s="145" customFormat="1" ht="30" customHeight="1" x14ac:dyDescent="0.25">
      <c r="A47" s="99" t="s">
        <v>39</v>
      </c>
      <c r="B47" s="100">
        <v>11</v>
      </c>
      <c r="C47" s="115" t="s">
        <v>403</v>
      </c>
      <c r="D47" s="115" t="s">
        <v>631</v>
      </c>
      <c r="E47" s="163" t="s">
        <v>462</v>
      </c>
      <c r="F47" s="90">
        <f t="shared" si="9"/>
        <v>2</v>
      </c>
      <c r="G47" s="91">
        <v>250</v>
      </c>
      <c r="H47" s="91">
        <v>12</v>
      </c>
      <c r="I47" s="225">
        <v>12</v>
      </c>
      <c r="J47" s="90">
        <f t="shared" si="10"/>
        <v>2</v>
      </c>
      <c r="K47" s="195">
        <v>86.666666666666671</v>
      </c>
      <c r="L47" s="90">
        <f t="shared" si="11"/>
        <v>3</v>
      </c>
      <c r="M47" s="192">
        <v>0</v>
      </c>
      <c r="N47" s="15">
        <f>IF(M47='Месяц МНТРГ_апрель'!$A$2,4,IF(M47='Месяц МНТРГ_апрель'!$B$2,3,IF(M47='Месяц МНТРГ_апрель'!$C$2,2,)))</f>
        <v>0</v>
      </c>
      <c r="O47" s="149">
        <v>242</v>
      </c>
      <c r="P47" s="149">
        <v>186</v>
      </c>
      <c r="Q47" s="81">
        <f t="shared" si="12"/>
        <v>77</v>
      </c>
      <c r="R47" s="90">
        <f t="shared" si="13"/>
        <v>2</v>
      </c>
      <c r="S47" s="91">
        <v>382</v>
      </c>
      <c r="T47" s="91">
        <v>98</v>
      </c>
      <c r="U47" s="15">
        <f t="shared" si="14"/>
        <v>2</v>
      </c>
      <c r="V47" s="91">
        <v>4</v>
      </c>
      <c r="W47" s="91">
        <v>14</v>
      </c>
      <c r="X47" s="19">
        <f t="shared" si="8"/>
        <v>11</v>
      </c>
      <c r="Y47" s="19">
        <f t="shared" si="15"/>
        <v>61</v>
      </c>
      <c r="AB47" s="148"/>
    </row>
    <row r="48" spans="1:30" s="145" customFormat="1" ht="30" customHeight="1" x14ac:dyDescent="0.25">
      <c r="A48" s="99" t="s">
        <v>39</v>
      </c>
      <c r="B48" s="100">
        <v>17</v>
      </c>
      <c r="C48" s="115" t="s">
        <v>408</v>
      </c>
      <c r="D48" s="115" t="s">
        <v>641</v>
      </c>
      <c r="E48" s="163" t="s">
        <v>462</v>
      </c>
      <c r="F48" s="90">
        <f t="shared" si="9"/>
        <v>2</v>
      </c>
      <c r="G48" s="91">
        <v>300</v>
      </c>
      <c r="H48" s="91">
        <v>12</v>
      </c>
      <c r="I48" s="225">
        <v>12</v>
      </c>
      <c r="J48" s="90">
        <f t="shared" si="10"/>
        <v>2</v>
      </c>
      <c r="K48" s="195">
        <v>78.333333333333329</v>
      </c>
      <c r="L48" s="90">
        <f t="shared" si="11"/>
        <v>2</v>
      </c>
      <c r="M48" s="167">
        <v>0</v>
      </c>
      <c r="N48" s="15">
        <f>IF(M48='Месяц МНТРГ_апрель'!$A$2,4,IF(M48='Месяц МНТРГ_апрель'!$B$2,3,IF(M48='Месяц МНТРГ_апрель'!$C$2,2,)))</f>
        <v>0</v>
      </c>
      <c r="O48" s="149">
        <v>298</v>
      </c>
      <c r="P48" s="149">
        <v>269</v>
      </c>
      <c r="Q48" s="81">
        <f t="shared" si="12"/>
        <v>90</v>
      </c>
      <c r="R48" s="90">
        <f t="shared" si="13"/>
        <v>3</v>
      </c>
      <c r="S48" s="91">
        <v>519</v>
      </c>
      <c r="T48" s="91">
        <v>100</v>
      </c>
      <c r="U48" s="15">
        <f t="shared" si="14"/>
        <v>2</v>
      </c>
      <c r="V48" s="91">
        <v>17</v>
      </c>
      <c r="W48" s="91">
        <v>5</v>
      </c>
      <c r="X48" s="19">
        <f t="shared" si="8"/>
        <v>11</v>
      </c>
      <c r="Y48" s="19">
        <f t="shared" si="15"/>
        <v>61</v>
      </c>
      <c r="AB48" s="148"/>
    </row>
    <row r="49" spans="1:30" s="145" customFormat="1" ht="30" customHeight="1" x14ac:dyDescent="0.25">
      <c r="A49" s="99" t="s">
        <v>39</v>
      </c>
      <c r="B49" s="100">
        <v>26</v>
      </c>
      <c r="C49" s="115" t="s">
        <v>416</v>
      </c>
      <c r="D49" s="115" t="s">
        <v>666</v>
      </c>
      <c r="E49" s="163" t="s">
        <v>462</v>
      </c>
      <c r="F49" s="90">
        <f t="shared" si="9"/>
        <v>2</v>
      </c>
      <c r="G49" s="91">
        <v>154</v>
      </c>
      <c r="H49" s="91">
        <v>9</v>
      </c>
      <c r="I49" s="197">
        <v>9</v>
      </c>
      <c r="J49" s="90">
        <f t="shared" si="10"/>
        <v>2</v>
      </c>
      <c r="K49" s="195">
        <v>35</v>
      </c>
      <c r="L49" s="90">
        <f t="shared" si="11"/>
        <v>1</v>
      </c>
      <c r="M49" s="192">
        <v>0</v>
      </c>
      <c r="N49" s="15">
        <f>IF(M49='Месяц МНТРГ_апрель'!$A$2,4,IF(M49='Месяц МНТРГ_апрель'!$B$2,3,IF(M49='Месяц МНТРГ_апрель'!$C$2,2,)))</f>
        <v>0</v>
      </c>
      <c r="O49" s="149">
        <v>154</v>
      </c>
      <c r="P49" s="149">
        <v>148</v>
      </c>
      <c r="Q49" s="81">
        <f t="shared" si="12"/>
        <v>96</v>
      </c>
      <c r="R49" s="90">
        <f t="shared" si="13"/>
        <v>4</v>
      </c>
      <c r="S49" s="91">
        <v>250</v>
      </c>
      <c r="T49" s="91">
        <v>100</v>
      </c>
      <c r="U49" s="15">
        <f t="shared" si="14"/>
        <v>2</v>
      </c>
      <c r="V49" s="91">
        <v>7</v>
      </c>
      <c r="W49" s="91">
        <v>35</v>
      </c>
      <c r="X49" s="19">
        <f t="shared" si="8"/>
        <v>11</v>
      </c>
      <c r="Y49" s="19">
        <f t="shared" si="15"/>
        <v>61</v>
      </c>
      <c r="AB49" s="148"/>
    </row>
    <row r="50" spans="1:30" s="145" customFormat="1" ht="30" customHeight="1" x14ac:dyDescent="0.25">
      <c r="A50" s="99" t="s">
        <v>39</v>
      </c>
      <c r="B50" s="100">
        <v>6</v>
      </c>
      <c r="C50" s="115" t="s">
        <v>398</v>
      </c>
      <c r="D50" s="115" t="s">
        <v>649</v>
      </c>
      <c r="E50" s="163" t="s">
        <v>462</v>
      </c>
      <c r="F50" s="90">
        <f t="shared" si="9"/>
        <v>2</v>
      </c>
      <c r="G50" s="91">
        <v>328</v>
      </c>
      <c r="H50" s="91">
        <v>13</v>
      </c>
      <c r="I50" s="225">
        <v>13</v>
      </c>
      <c r="J50" s="90">
        <f t="shared" si="10"/>
        <v>2</v>
      </c>
      <c r="K50" s="195">
        <v>71.666666666666671</v>
      </c>
      <c r="L50" s="90">
        <f t="shared" si="11"/>
        <v>2</v>
      </c>
      <c r="M50" s="192">
        <v>0</v>
      </c>
      <c r="N50" s="15">
        <f>IF(M50='Месяц МНТРГ_апрель'!$A$2,4,IF(M50='Месяц МНТРГ_апрель'!$B$2,3,IF(M50='Месяц МНТРГ_апрель'!$C$2,2,)))</f>
        <v>0</v>
      </c>
      <c r="O50" s="149">
        <v>322</v>
      </c>
      <c r="P50" s="149">
        <v>231</v>
      </c>
      <c r="Q50" s="81">
        <f t="shared" si="12"/>
        <v>72</v>
      </c>
      <c r="R50" s="90">
        <f t="shared" si="13"/>
        <v>2</v>
      </c>
      <c r="S50" s="91">
        <v>354</v>
      </c>
      <c r="T50" s="91">
        <v>100</v>
      </c>
      <c r="U50" s="15">
        <f t="shared" si="14"/>
        <v>2</v>
      </c>
      <c r="V50" s="91">
        <v>14</v>
      </c>
      <c r="W50" s="91">
        <v>23</v>
      </c>
      <c r="X50" s="19">
        <f t="shared" si="8"/>
        <v>10</v>
      </c>
      <c r="Y50" s="19">
        <f t="shared" si="15"/>
        <v>56</v>
      </c>
      <c r="AB50" s="148"/>
    </row>
    <row r="51" spans="1:30" ht="30" customHeight="1" x14ac:dyDescent="0.25">
      <c r="A51" s="99" t="s">
        <v>39</v>
      </c>
      <c r="B51" s="100">
        <v>29</v>
      </c>
      <c r="C51" s="115" t="s">
        <v>419</v>
      </c>
      <c r="D51" s="115" t="s">
        <v>659</v>
      </c>
      <c r="E51" s="163" t="s">
        <v>462</v>
      </c>
      <c r="F51" s="90">
        <f t="shared" si="9"/>
        <v>2</v>
      </c>
      <c r="G51" s="91">
        <v>304</v>
      </c>
      <c r="H51" s="91">
        <v>12</v>
      </c>
      <c r="I51" s="197">
        <v>12</v>
      </c>
      <c r="J51" s="90">
        <f t="shared" si="10"/>
        <v>2</v>
      </c>
      <c r="K51" s="195">
        <v>75</v>
      </c>
      <c r="L51" s="90">
        <f t="shared" si="11"/>
        <v>2</v>
      </c>
      <c r="M51" s="192">
        <v>0</v>
      </c>
      <c r="N51" s="15">
        <f>IF(M51='Месяц МНТРГ_апрель'!$A$2,4,IF(M51='Месяц МНТРГ_апрель'!$B$2,3,IF(M51='Месяц МНТРГ_апрель'!$C$2,2,)))</f>
        <v>0</v>
      </c>
      <c r="O51" s="149">
        <v>303</v>
      </c>
      <c r="P51" s="149">
        <v>196</v>
      </c>
      <c r="Q51" s="81">
        <f t="shared" si="12"/>
        <v>65</v>
      </c>
      <c r="R51" s="90">
        <f t="shared" si="13"/>
        <v>2</v>
      </c>
      <c r="S51" s="91">
        <v>468</v>
      </c>
      <c r="T51" s="91">
        <v>98</v>
      </c>
      <c r="U51" s="15">
        <f t="shared" si="14"/>
        <v>2</v>
      </c>
      <c r="V51" s="91">
        <v>17</v>
      </c>
      <c r="W51" s="91">
        <v>33</v>
      </c>
      <c r="X51" s="19">
        <f t="shared" si="8"/>
        <v>10</v>
      </c>
      <c r="Y51" s="19">
        <f t="shared" si="15"/>
        <v>56</v>
      </c>
      <c r="AB51" s="148"/>
      <c r="AC51" s="145"/>
      <c r="AD51" s="145"/>
    </row>
    <row r="52" spans="1:30" ht="30" customHeight="1" x14ac:dyDescent="0.25">
      <c r="A52" s="99" t="s">
        <v>39</v>
      </c>
      <c r="B52" s="100">
        <v>3</v>
      </c>
      <c r="C52" s="115" t="s">
        <v>395</v>
      </c>
      <c r="D52" s="115" t="s">
        <v>667</v>
      </c>
      <c r="E52" s="163" t="s">
        <v>462</v>
      </c>
      <c r="F52" s="90">
        <f t="shared" si="9"/>
        <v>2</v>
      </c>
      <c r="G52" s="91">
        <v>285</v>
      </c>
      <c r="H52" s="91">
        <v>12</v>
      </c>
      <c r="I52" s="225">
        <v>12</v>
      </c>
      <c r="J52" s="90">
        <f t="shared" si="10"/>
        <v>2</v>
      </c>
      <c r="K52" s="195">
        <v>80</v>
      </c>
      <c r="L52" s="90">
        <f t="shared" si="11"/>
        <v>2</v>
      </c>
      <c r="M52" s="192">
        <v>0</v>
      </c>
      <c r="N52" s="15">
        <f>IF(M52='Месяц МНТРГ_апрель'!$A$2,4,IF(M52='Месяц МНТРГ_апрель'!$B$2,3,IF(M52='Месяц МНТРГ_апрель'!$C$2,2,)))</f>
        <v>0</v>
      </c>
      <c r="O52" s="149">
        <v>284</v>
      </c>
      <c r="P52" s="149">
        <v>43</v>
      </c>
      <c r="Q52" s="81">
        <f t="shared" si="12"/>
        <v>15</v>
      </c>
      <c r="R52" s="90">
        <f t="shared" si="13"/>
        <v>1</v>
      </c>
      <c r="S52" s="91">
        <v>471</v>
      </c>
      <c r="T52" s="91">
        <v>100</v>
      </c>
      <c r="U52" s="15">
        <f t="shared" si="14"/>
        <v>2</v>
      </c>
      <c r="V52" s="91">
        <v>26</v>
      </c>
      <c r="W52" s="91">
        <v>5</v>
      </c>
      <c r="X52" s="19">
        <f t="shared" si="8"/>
        <v>9</v>
      </c>
      <c r="Y52" s="19">
        <f t="shared" si="15"/>
        <v>50</v>
      </c>
      <c r="AB52" s="148"/>
      <c r="AC52" s="145"/>
      <c r="AD52" s="145"/>
    </row>
    <row r="53" spans="1:30" ht="30" customHeight="1" x14ac:dyDescent="0.25">
      <c r="A53" s="99" t="s">
        <v>39</v>
      </c>
      <c r="B53" s="100">
        <v>20</v>
      </c>
      <c r="C53" s="115" t="s">
        <v>411</v>
      </c>
      <c r="D53" s="115" t="s">
        <v>656</v>
      </c>
      <c r="E53" s="163" t="s">
        <v>462</v>
      </c>
      <c r="F53" s="90">
        <f t="shared" si="9"/>
        <v>2</v>
      </c>
      <c r="G53" s="91">
        <v>264</v>
      </c>
      <c r="H53" s="91">
        <v>11</v>
      </c>
      <c r="I53" s="225">
        <v>11</v>
      </c>
      <c r="J53" s="90">
        <f t="shared" si="10"/>
        <v>2</v>
      </c>
      <c r="K53" s="195">
        <v>85</v>
      </c>
      <c r="L53" s="90">
        <f t="shared" si="11"/>
        <v>3</v>
      </c>
      <c r="M53" s="167">
        <v>0</v>
      </c>
      <c r="N53" s="15">
        <f>IF(M53='Месяц МНТРГ_апрель'!$A$2,4,IF(M53='Месяц МНТРГ_апрель'!$B$2,3,IF(M53='Месяц МНТРГ_апрель'!$C$2,2,)))</f>
        <v>0</v>
      </c>
      <c r="O53" s="149">
        <v>260</v>
      </c>
      <c r="P53" s="149">
        <v>17</v>
      </c>
      <c r="Q53" s="81">
        <f t="shared" si="12"/>
        <v>7</v>
      </c>
      <c r="R53" s="90">
        <f t="shared" si="13"/>
        <v>0</v>
      </c>
      <c r="S53" s="91">
        <v>510</v>
      </c>
      <c r="T53" s="91">
        <v>100</v>
      </c>
      <c r="U53" s="15">
        <f t="shared" si="14"/>
        <v>2</v>
      </c>
      <c r="V53" s="91">
        <v>5</v>
      </c>
      <c r="W53" s="91">
        <v>21</v>
      </c>
      <c r="X53" s="19">
        <f t="shared" si="8"/>
        <v>9</v>
      </c>
      <c r="Y53" s="19">
        <f t="shared" si="15"/>
        <v>50</v>
      </c>
      <c r="AB53" s="148"/>
      <c r="AC53" s="145"/>
      <c r="AD53" s="145"/>
    </row>
    <row r="54" spans="1:30" ht="30" customHeight="1" x14ac:dyDescent="0.25">
      <c r="A54" s="99" t="s">
        <v>39</v>
      </c>
      <c r="B54" s="100">
        <v>46</v>
      </c>
      <c r="C54" s="115" t="s">
        <v>434</v>
      </c>
      <c r="D54" s="115" t="s">
        <v>660</v>
      </c>
      <c r="E54" s="163" t="s">
        <v>462</v>
      </c>
      <c r="F54" s="90">
        <f t="shared" si="9"/>
        <v>2</v>
      </c>
      <c r="G54" s="91">
        <v>320</v>
      </c>
      <c r="H54" s="91">
        <v>13</v>
      </c>
      <c r="I54" s="197">
        <v>13</v>
      </c>
      <c r="J54" s="90">
        <f t="shared" si="10"/>
        <v>2</v>
      </c>
      <c r="K54" s="195">
        <v>73.333333333333329</v>
      </c>
      <c r="L54" s="90">
        <f t="shared" si="11"/>
        <v>2</v>
      </c>
      <c r="M54" s="167">
        <v>0</v>
      </c>
      <c r="N54" s="15">
        <f>IF(M54='Месяц МНТРГ_апрель'!$A$2,4,IF(M54='Месяц МНТРГ_апрель'!$B$2,3,IF(M54='Месяц МНТРГ_апрель'!$C$2,2,)))</f>
        <v>0</v>
      </c>
      <c r="O54" s="149">
        <v>320</v>
      </c>
      <c r="P54" s="149">
        <v>26</v>
      </c>
      <c r="Q54" s="81">
        <f t="shared" si="12"/>
        <v>8</v>
      </c>
      <c r="R54" s="90">
        <f t="shared" si="13"/>
        <v>0</v>
      </c>
      <c r="S54" s="91">
        <v>530</v>
      </c>
      <c r="T54" s="91">
        <v>100</v>
      </c>
      <c r="U54" s="15">
        <f t="shared" si="14"/>
        <v>2</v>
      </c>
      <c r="V54" s="91">
        <v>28</v>
      </c>
      <c r="W54" s="91">
        <v>3</v>
      </c>
      <c r="X54" s="19">
        <f t="shared" si="8"/>
        <v>8</v>
      </c>
      <c r="Y54" s="19">
        <f t="shared" si="15"/>
        <v>44</v>
      </c>
      <c r="AB54" s="148"/>
      <c r="AC54" s="145"/>
      <c r="AD54" s="145"/>
    </row>
    <row r="55" spans="1:30" ht="30" customHeight="1" x14ac:dyDescent="0.25">
      <c r="A55" s="99" t="s">
        <v>39</v>
      </c>
      <c r="B55" s="100">
        <v>33</v>
      </c>
      <c r="C55" s="115" t="s">
        <v>423</v>
      </c>
      <c r="D55" s="115" t="s">
        <v>664</v>
      </c>
      <c r="E55" s="163" t="s">
        <v>462</v>
      </c>
      <c r="F55" s="90">
        <f t="shared" si="9"/>
        <v>2</v>
      </c>
      <c r="G55" s="91">
        <v>135</v>
      </c>
      <c r="H55" s="91">
        <v>12</v>
      </c>
      <c r="I55" s="197">
        <v>12</v>
      </c>
      <c r="J55" s="90">
        <f t="shared" si="10"/>
        <v>2</v>
      </c>
      <c r="K55" s="195">
        <v>65</v>
      </c>
      <c r="L55" s="90">
        <f t="shared" si="11"/>
        <v>2</v>
      </c>
      <c r="M55" s="192">
        <v>0</v>
      </c>
      <c r="N55" s="15">
        <f>IF(M55='Месяц МНТРГ_апрель'!$A$2,4,IF(M55='Месяц МНТРГ_апрель'!$B$2,3,IF(M55='Месяц МНТРГ_апрель'!$C$2,2,)))</f>
        <v>0</v>
      </c>
      <c r="O55" s="149">
        <v>134</v>
      </c>
      <c r="P55" s="149">
        <v>10</v>
      </c>
      <c r="Q55" s="81">
        <f t="shared" si="12"/>
        <v>7</v>
      </c>
      <c r="R55" s="90">
        <f t="shared" si="13"/>
        <v>0</v>
      </c>
      <c r="S55" s="91">
        <v>181</v>
      </c>
      <c r="T55" s="91">
        <v>89</v>
      </c>
      <c r="U55" s="15">
        <f t="shared" si="14"/>
        <v>1</v>
      </c>
      <c r="V55" s="91">
        <v>60</v>
      </c>
      <c r="W55" s="91">
        <v>36</v>
      </c>
      <c r="X55" s="19">
        <f t="shared" si="8"/>
        <v>7</v>
      </c>
      <c r="Y55" s="19">
        <f t="shared" si="15"/>
        <v>39</v>
      </c>
      <c r="AB55" s="148"/>
      <c r="AC55" s="145"/>
      <c r="AD55" s="145"/>
    </row>
    <row r="56" spans="1:30" s="106" customFormat="1" ht="30" customHeight="1" x14ac:dyDescent="0.25">
      <c r="A56" s="101"/>
      <c r="B56" s="101"/>
      <c r="C56" s="116" t="s">
        <v>60</v>
      </c>
      <c r="D56" s="162"/>
      <c r="E56" s="101"/>
      <c r="F56" s="102"/>
      <c r="G56" s="103">
        <f>SUM(G3:G55)</f>
        <v>13327</v>
      </c>
      <c r="H56" s="103">
        <f>SUM(H3:H55)</f>
        <v>550</v>
      </c>
      <c r="I56" s="103">
        <f>SUM(I3:I55)</f>
        <v>551</v>
      </c>
      <c r="J56" s="102"/>
      <c r="K56" s="104"/>
      <c r="L56" s="102"/>
      <c r="M56" s="105"/>
      <c r="N56" s="102"/>
      <c r="O56" s="101"/>
      <c r="P56" s="101"/>
      <c r="Q56" s="84"/>
      <c r="R56" s="102"/>
      <c r="X56" s="107"/>
      <c r="Y56" s="107"/>
      <c r="AB56" s="148"/>
      <c r="AC56" s="101"/>
      <c r="AD56" s="101"/>
    </row>
    <row r="57" spans="1:30" ht="15.75" thickBot="1" x14ac:dyDescent="0.3">
      <c r="X57" s="144"/>
      <c r="AB57" s="145"/>
      <c r="AC57" s="145"/>
      <c r="AD57" s="145"/>
    </row>
    <row r="58" spans="1:30" ht="15.75" thickBot="1" x14ac:dyDescent="0.3">
      <c r="T58" s="117" t="s">
        <v>59</v>
      </c>
      <c r="U58" s="118"/>
      <c r="V58" s="118"/>
      <c r="W58" s="119"/>
      <c r="X58" s="108">
        <f>AVERAGE(X3:X55)</f>
        <v>15.132075471698114</v>
      </c>
      <c r="Y58" s="109">
        <f>ROUND(X58/$X$2*100,0)</f>
        <v>84</v>
      </c>
    </row>
  </sheetData>
  <sortState ref="A1:Y56">
    <sortCondition descending="1" ref="Y2:Y56"/>
  </sortState>
  <pageMargins left="0.7" right="0.7" top="0.75" bottom="0.75" header="0.3" footer="0.3"/>
  <pageSetup paperSize="9" orientation="portrait" horizontalDpi="4294967292" verticalDpi="4294967292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theme="5" tint="-0.249977111117893"/>
  </sheetPr>
  <dimension ref="A2:C22"/>
  <sheetViews>
    <sheetView workbookViewId="0">
      <selection activeCell="M23" sqref="M23"/>
    </sheetView>
  </sheetViews>
  <sheetFormatPr defaultColWidth="8.85546875" defaultRowHeight="15" x14ac:dyDescent="0.25"/>
  <cols>
    <col min="1" max="1" width="5" customWidth="1"/>
    <col min="2" max="2" width="56.7109375" bestFit="1" customWidth="1"/>
    <col min="3" max="3" width="18.42578125" customWidth="1"/>
  </cols>
  <sheetData>
    <row r="2" spans="1:3" ht="48" customHeight="1" x14ac:dyDescent="0.25">
      <c r="A2" s="279" t="s">
        <v>676</v>
      </c>
      <c r="B2" s="279"/>
      <c r="C2" s="279"/>
    </row>
    <row r="3" spans="1:3" ht="25.5" x14ac:dyDescent="0.25">
      <c r="A3" s="34"/>
      <c r="B3" s="35" t="s">
        <v>40</v>
      </c>
      <c r="C3" s="36" t="s">
        <v>243</v>
      </c>
    </row>
    <row r="4" spans="1:3" ht="15.75" x14ac:dyDescent="0.25">
      <c r="A4" s="37">
        <v>1</v>
      </c>
      <c r="B4" s="38" t="s">
        <v>22</v>
      </c>
      <c r="C4" s="71">
        <f>Анива!G15</f>
        <v>1410</v>
      </c>
    </row>
    <row r="5" spans="1:3" ht="15.75" x14ac:dyDescent="0.25">
      <c r="A5" s="37">
        <v>2</v>
      </c>
      <c r="B5" s="38" t="s">
        <v>23</v>
      </c>
      <c r="C5" s="71">
        <f>'А-Сах'!G8</f>
        <v>509</v>
      </c>
    </row>
    <row r="6" spans="1:3" ht="15.75" x14ac:dyDescent="0.25">
      <c r="A6" s="37">
        <v>3</v>
      </c>
      <c r="B6" s="38" t="s">
        <v>24</v>
      </c>
      <c r="C6" s="71">
        <f>Долинск!G14</f>
        <v>1513</v>
      </c>
    </row>
    <row r="7" spans="1:3" ht="15.75" x14ac:dyDescent="0.25">
      <c r="A7" s="37">
        <v>4</v>
      </c>
      <c r="B7" s="38" t="s">
        <v>25</v>
      </c>
      <c r="C7" s="71">
        <f>Корсаков!G18</f>
        <v>2315</v>
      </c>
    </row>
    <row r="8" spans="1:3" ht="15.75" x14ac:dyDescent="0.25">
      <c r="A8" s="37">
        <v>5</v>
      </c>
      <c r="B8" s="38" t="s">
        <v>26</v>
      </c>
      <c r="C8" s="71">
        <f>Курильск!G7</f>
        <v>301</v>
      </c>
    </row>
    <row r="9" spans="1:3" ht="15.75" x14ac:dyDescent="0.25">
      <c r="A9" s="37">
        <v>6</v>
      </c>
      <c r="B9" s="38" t="s">
        <v>27</v>
      </c>
      <c r="C9" s="71">
        <f>Макаров!G7</f>
        <v>346</v>
      </c>
    </row>
    <row r="10" spans="1:3" ht="15.75" x14ac:dyDescent="0.25">
      <c r="A10" s="37">
        <v>7</v>
      </c>
      <c r="B10" s="38" t="s">
        <v>28</v>
      </c>
      <c r="C10" s="71">
        <f>Невельск!G12</f>
        <v>920</v>
      </c>
    </row>
    <row r="11" spans="1:3" ht="15.75" x14ac:dyDescent="0.25">
      <c r="A11" s="37">
        <v>8</v>
      </c>
      <c r="B11" s="38" t="s">
        <v>29</v>
      </c>
      <c r="C11" s="71">
        <f>Ноглики!G11</f>
        <v>630</v>
      </c>
    </row>
    <row r="12" spans="1:3" ht="15.75" x14ac:dyDescent="0.25">
      <c r="A12" s="37">
        <v>9</v>
      </c>
      <c r="B12" s="38" t="s">
        <v>244</v>
      </c>
      <c r="C12" s="71">
        <f>Оха!G12</f>
        <v>1371</v>
      </c>
    </row>
    <row r="13" spans="1:3" ht="15.75" x14ac:dyDescent="0.25">
      <c r="A13" s="37">
        <v>10</v>
      </c>
      <c r="B13" s="38" t="s">
        <v>31</v>
      </c>
      <c r="C13" s="71">
        <f>Поронайск!G14</f>
        <v>1209</v>
      </c>
    </row>
    <row r="14" spans="1:3" ht="15.75" x14ac:dyDescent="0.25">
      <c r="A14" s="37">
        <v>11</v>
      </c>
      <c r="B14" s="38" t="s">
        <v>32</v>
      </c>
      <c r="C14" s="71">
        <f>'С-Курильск'!G4</f>
        <v>134</v>
      </c>
    </row>
    <row r="15" spans="1:3" ht="15.75" x14ac:dyDescent="0.25">
      <c r="A15" s="37">
        <v>12</v>
      </c>
      <c r="B15" s="38" t="s">
        <v>33</v>
      </c>
      <c r="C15" s="71">
        <f>Смирных!G11</f>
        <v>519</v>
      </c>
    </row>
    <row r="16" spans="1:3" ht="15.75" x14ac:dyDescent="0.25">
      <c r="A16" s="37">
        <v>13</v>
      </c>
      <c r="B16" s="38" t="s">
        <v>34</v>
      </c>
      <c r="C16" s="71">
        <f>Томари!G9</f>
        <v>428</v>
      </c>
    </row>
    <row r="17" spans="1:3" ht="15.75" x14ac:dyDescent="0.25">
      <c r="A17" s="37">
        <v>14</v>
      </c>
      <c r="B17" s="38" t="s">
        <v>35</v>
      </c>
      <c r="C17" s="71">
        <f>Тымовск!G16</f>
        <v>793</v>
      </c>
    </row>
    <row r="18" spans="1:3" ht="15.75" x14ac:dyDescent="0.25">
      <c r="A18" s="37">
        <v>15</v>
      </c>
      <c r="B18" s="38" t="s">
        <v>36</v>
      </c>
      <c r="C18" s="71">
        <f>Углегорск!G16</f>
        <v>1037</v>
      </c>
    </row>
    <row r="19" spans="1:3" ht="15.75" x14ac:dyDescent="0.25">
      <c r="A19" s="37">
        <v>16</v>
      </c>
      <c r="B19" s="38" t="s">
        <v>37</v>
      </c>
      <c r="C19" s="71">
        <f>Холмск!G19</f>
        <v>1823</v>
      </c>
    </row>
    <row r="20" spans="1:3" ht="15.75" x14ac:dyDescent="0.25">
      <c r="A20" s="37">
        <v>17</v>
      </c>
      <c r="B20" s="38" t="s">
        <v>38</v>
      </c>
      <c r="C20" s="71">
        <f>'Ю-Курильск'!G11</f>
        <v>626</v>
      </c>
    </row>
    <row r="21" spans="1:3" ht="15.75" x14ac:dyDescent="0.25">
      <c r="A21" s="37">
        <v>18</v>
      </c>
      <c r="B21" s="38" t="s">
        <v>39</v>
      </c>
      <c r="C21" s="71">
        <f>'Ю-Сахалинск'!G56</f>
        <v>13327</v>
      </c>
    </row>
    <row r="22" spans="1:3" ht="18.75" customHeight="1" x14ac:dyDescent="0.25">
      <c r="A22" s="28"/>
      <c r="B22" s="39" t="s">
        <v>245</v>
      </c>
      <c r="C22" s="72">
        <f>SUM(C4:C21)</f>
        <v>29211</v>
      </c>
    </row>
  </sheetData>
  <mergeCells count="1">
    <mergeCell ref="A2:C2"/>
  </mergeCells>
  <pageMargins left="0.7" right="0.7" top="0.75" bottom="0.75" header="0.3" footer="0.3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theme="5" tint="0.39997558519241921"/>
  </sheetPr>
  <dimension ref="A1:D43"/>
  <sheetViews>
    <sheetView workbookViewId="0">
      <selection activeCell="I46" sqref="I46"/>
    </sheetView>
  </sheetViews>
  <sheetFormatPr defaultColWidth="8.85546875" defaultRowHeight="15" x14ac:dyDescent="0.25"/>
  <cols>
    <col min="1" max="1" width="4.42578125" style="31" customWidth="1"/>
    <col min="2" max="2" width="52.85546875" bestFit="1" customWidth="1"/>
    <col min="3" max="3" width="14.28515625" customWidth="1"/>
    <col min="4" max="4" width="16.42578125" customWidth="1"/>
    <col min="10" max="11" width="8.85546875" customWidth="1"/>
    <col min="12" max="12" width="26.42578125" customWidth="1"/>
    <col min="13" max="13" width="19.7109375" customWidth="1"/>
    <col min="14" max="14" width="13.140625" customWidth="1"/>
  </cols>
  <sheetData>
    <row r="1" spans="1:4" x14ac:dyDescent="0.25">
      <c r="A1" s="279" t="s">
        <v>246</v>
      </c>
      <c r="B1" s="279"/>
      <c r="C1" s="279"/>
      <c r="D1" s="279"/>
    </row>
    <row r="2" spans="1:4" ht="38.25" x14ac:dyDescent="0.25">
      <c r="A2" s="34"/>
      <c r="B2" s="35" t="s">
        <v>40</v>
      </c>
      <c r="C2" s="36" t="s">
        <v>502</v>
      </c>
      <c r="D2" s="36" t="s">
        <v>58</v>
      </c>
    </row>
    <row r="3" spans="1:4" ht="20.100000000000001" customHeight="1" x14ac:dyDescent="0.25">
      <c r="A3" s="42">
        <v>7</v>
      </c>
      <c r="B3" s="43" t="s">
        <v>28</v>
      </c>
      <c r="C3" s="277">
        <f>Невельск!X14</f>
        <v>18</v>
      </c>
      <c r="D3" s="63">
        <f>Невельск!Y14</f>
        <v>100</v>
      </c>
    </row>
    <row r="4" spans="1:4" ht="20.100000000000001" customHeight="1" x14ac:dyDescent="0.25">
      <c r="A4" s="42">
        <v>11</v>
      </c>
      <c r="B4" s="43" t="s">
        <v>32</v>
      </c>
      <c r="C4" s="277">
        <f>'С-Курильск'!X6</f>
        <v>18</v>
      </c>
      <c r="D4" s="63">
        <f>'С-Курильск'!Y6</f>
        <v>100</v>
      </c>
    </row>
    <row r="5" spans="1:4" ht="20.100000000000001" customHeight="1" x14ac:dyDescent="0.25">
      <c r="A5" s="42">
        <v>15</v>
      </c>
      <c r="B5" s="43" t="s">
        <v>36</v>
      </c>
      <c r="C5" s="277">
        <f>Углегорск!X18</f>
        <v>17.76923076923077</v>
      </c>
      <c r="D5" s="63">
        <f>Углегорск!Y18</f>
        <v>99</v>
      </c>
    </row>
    <row r="6" spans="1:4" ht="20.100000000000001" customHeight="1" x14ac:dyDescent="0.25">
      <c r="A6" s="42">
        <v>9</v>
      </c>
      <c r="B6" s="43" t="s">
        <v>244</v>
      </c>
      <c r="C6" s="277">
        <f>Оха!X14</f>
        <v>17.555555555555557</v>
      </c>
      <c r="D6" s="63">
        <f>Оха!Y14</f>
        <v>98</v>
      </c>
    </row>
    <row r="7" spans="1:4" ht="20.100000000000001" customHeight="1" x14ac:dyDescent="0.25">
      <c r="A7" s="42">
        <v>12</v>
      </c>
      <c r="B7" s="43" t="s">
        <v>33</v>
      </c>
      <c r="C7" s="277">
        <f>Смирных!X13</f>
        <v>17.5</v>
      </c>
      <c r="D7" s="63">
        <f>Смирных!Y13</f>
        <v>97</v>
      </c>
    </row>
    <row r="8" spans="1:4" ht="20.100000000000001" customHeight="1" x14ac:dyDescent="0.25">
      <c r="A8" s="42">
        <v>16</v>
      </c>
      <c r="B8" s="43" t="s">
        <v>37</v>
      </c>
      <c r="C8" s="277">
        <f>Холмск!X21</f>
        <v>17.25</v>
      </c>
      <c r="D8" s="63">
        <f>Холмск!Y21</f>
        <v>96</v>
      </c>
    </row>
    <row r="9" spans="1:4" ht="20.100000000000001" customHeight="1" x14ac:dyDescent="0.25">
      <c r="A9" s="42">
        <v>1</v>
      </c>
      <c r="B9" s="43" t="s">
        <v>22</v>
      </c>
      <c r="C9" s="277">
        <f>Анива!X17</f>
        <v>16.916666666666668</v>
      </c>
      <c r="D9" s="63">
        <f>Анива!Y17</f>
        <v>94</v>
      </c>
    </row>
    <row r="10" spans="1:4" ht="20.100000000000001" customHeight="1" x14ac:dyDescent="0.25">
      <c r="A10" s="42">
        <v>6</v>
      </c>
      <c r="B10" s="43" t="s">
        <v>27</v>
      </c>
      <c r="C10" s="277">
        <f>Макаров!X9</f>
        <v>17</v>
      </c>
      <c r="D10" s="63">
        <f>Макаров!Y9</f>
        <v>94</v>
      </c>
    </row>
    <row r="11" spans="1:4" ht="20.100000000000001" customHeight="1" x14ac:dyDescent="0.25">
      <c r="A11" s="42">
        <v>17</v>
      </c>
      <c r="B11" s="43" t="s">
        <v>38</v>
      </c>
      <c r="C11" s="277">
        <f>'Ю-Курильск'!X13</f>
        <v>16.875</v>
      </c>
      <c r="D11" s="63">
        <f>'Ю-Курильск'!Y13</f>
        <v>94</v>
      </c>
    </row>
    <row r="12" spans="1:4" ht="20.100000000000001" customHeight="1" x14ac:dyDescent="0.25">
      <c r="A12" s="42">
        <v>10</v>
      </c>
      <c r="B12" s="43" t="s">
        <v>31</v>
      </c>
      <c r="C12" s="277">
        <f>Поронайск!X16</f>
        <v>16.818181818181817</v>
      </c>
      <c r="D12" s="63">
        <f>Поронайск!Y16</f>
        <v>93</v>
      </c>
    </row>
    <row r="13" spans="1:4" ht="20.100000000000001" customHeight="1" x14ac:dyDescent="0.25">
      <c r="A13" s="42">
        <v>14</v>
      </c>
      <c r="B13" s="43" t="s">
        <v>35</v>
      </c>
      <c r="C13" s="277">
        <f>Тымовск!X18</f>
        <v>16.615384615384617</v>
      </c>
      <c r="D13" s="63">
        <f>Тымовск!Y18</f>
        <v>92</v>
      </c>
    </row>
    <row r="14" spans="1:4" ht="20.100000000000001" customHeight="1" x14ac:dyDescent="0.25">
      <c r="A14" s="42">
        <v>5</v>
      </c>
      <c r="B14" s="43" t="s">
        <v>26</v>
      </c>
      <c r="C14" s="277">
        <f>Курильск!X9</f>
        <v>16.5</v>
      </c>
      <c r="D14" s="63">
        <f>Курильск!Y9</f>
        <v>92</v>
      </c>
    </row>
    <row r="15" spans="1:4" ht="20.100000000000001" customHeight="1" x14ac:dyDescent="0.25">
      <c r="A15" s="42">
        <v>8</v>
      </c>
      <c r="B15" s="43" t="s">
        <v>29</v>
      </c>
      <c r="C15" s="277">
        <f>Ноглики!X13</f>
        <v>16</v>
      </c>
      <c r="D15" s="63">
        <f>Ноглики!Y13</f>
        <v>89</v>
      </c>
    </row>
    <row r="16" spans="1:4" ht="20.100000000000001" customHeight="1" x14ac:dyDescent="0.25">
      <c r="A16" s="42">
        <v>13</v>
      </c>
      <c r="B16" s="43" t="s">
        <v>34</v>
      </c>
      <c r="C16" s="277">
        <f>Томари!X11</f>
        <v>16</v>
      </c>
      <c r="D16" s="63">
        <f>Томари!Y11</f>
        <v>89</v>
      </c>
    </row>
    <row r="17" spans="1:4" ht="20.100000000000001" customHeight="1" x14ac:dyDescent="0.25">
      <c r="A17" s="42">
        <v>4</v>
      </c>
      <c r="B17" s="43" t="s">
        <v>25</v>
      </c>
      <c r="C17" s="277">
        <f>Корсаков!X20</f>
        <v>16.066666666666666</v>
      </c>
      <c r="D17" s="63">
        <f>Корсаков!Y20</f>
        <v>89</v>
      </c>
    </row>
    <row r="18" spans="1:4" ht="20.100000000000001" customHeight="1" x14ac:dyDescent="0.25">
      <c r="A18" s="42">
        <v>18</v>
      </c>
      <c r="B18" s="43" t="s">
        <v>39</v>
      </c>
      <c r="C18" s="277">
        <f>'Ю-Сахалинск'!X58</f>
        <v>15.132075471698114</v>
      </c>
      <c r="D18" s="63">
        <f>'Ю-Сахалинск'!Y58</f>
        <v>84</v>
      </c>
    </row>
    <row r="19" spans="1:4" ht="20.100000000000001" customHeight="1" x14ac:dyDescent="0.25">
      <c r="A19" s="42">
        <v>2</v>
      </c>
      <c r="B19" s="198" t="s">
        <v>23</v>
      </c>
      <c r="C19" s="277">
        <f>'А-Сах'!X10</f>
        <v>14.8</v>
      </c>
      <c r="D19" s="63">
        <f>'А-Сах'!Y10</f>
        <v>82</v>
      </c>
    </row>
    <row r="20" spans="1:4" ht="20.100000000000001" customHeight="1" x14ac:dyDescent="0.25">
      <c r="A20" s="42">
        <v>3</v>
      </c>
      <c r="B20" s="43" t="s">
        <v>24</v>
      </c>
      <c r="C20" s="277">
        <f>Долинск!X16</f>
        <v>14.545454545454545</v>
      </c>
      <c r="D20" s="63">
        <f>Долинск!Y16</f>
        <v>81</v>
      </c>
    </row>
    <row r="25" spans="1:4" x14ac:dyDescent="0.25">
      <c r="A25"/>
      <c r="C25" s="276"/>
      <c r="D25" s="276"/>
    </row>
    <row r="26" spans="1:4" x14ac:dyDescent="0.25">
      <c r="A26"/>
      <c r="C26" s="276"/>
      <c r="D26" s="276"/>
    </row>
    <row r="27" spans="1:4" x14ac:dyDescent="0.25">
      <c r="A27"/>
      <c r="C27" s="276"/>
      <c r="D27" s="276"/>
    </row>
    <row r="28" spans="1:4" x14ac:dyDescent="0.25">
      <c r="A28"/>
      <c r="C28" s="276"/>
      <c r="D28" s="276"/>
    </row>
    <row r="29" spans="1:4" x14ac:dyDescent="0.25">
      <c r="A29"/>
      <c r="C29" s="276"/>
      <c r="D29" s="276"/>
    </row>
    <row r="30" spans="1:4" x14ac:dyDescent="0.25">
      <c r="A30"/>
      <c r="C30" s="276"/>
      <c r="D30" s="276"/>
    </row>
    <row r="31" spans="1:4" x14ac:dyDescent="0.25">
      <c r="A31"/>
      <c r="C31" s="276"/>
      <c r="D31" s="276"/>
    </row>
    <row r="32" spans="1:4" x14ac:dyDescent="0.25">
      <c r="A32"/>
      <c r="C32" s="276"/>
      <c r="D32" s="276"/>
    </row>
    <row r="33" spans="1:4" x14ac:dyDescent="0.25">
      <c r="A33"/>
      <c r="C33" s="276"/>
      <c r="D33" s="276"/>
    </row>
    <row r="34" spans="1:4" x14ac:dyDescent="0.25">
      <c r="A34"/>
      <c r="C34" s="276"/>
      <c r="D34" s="276"/>
    </row>
    <row r="35" spans="1:4" x14ac:dyDescent="0.25">
      <c r="A35"/>
      <c r="C35" s="276"/>
      <c r="D35" s="276"/>
    </row>
    <row r="36" spans="1:4" x14ac:dyDescent="0.25">
      <c r="A36"/>
      <c r="C36" s="276"/>
      <c r="D36" s="276"/>
    </row>
    <row r="37" spans="1:4" x14ac:dyDescent="0.25">
      <c r="A37"/>
      <c r="C37" s="276"/>
      <c r="D37" s="276"/>
    </row>
    <row r="38" spans="1:4" x14ac:dyDescent="0.25">
      <c r="A38"/>
      <c r="C38" s="276"/>
      <c r="D38" s="276"/>
    </row>
    <row r="39" spans="1:4" x14ac:dyDescent="0.25">
      <c r="A39"/>
      <c r="C39" s="276"/>
      <c r="D39" s="276"/>
    </row>
    <row r="40" spans="1:4" x14ac:dyDescent="0.25">
      <c r="A40"/>
      <c r="C40" s="276"/>
      <c r="D40" s="276"/>
    </row>
    <row r="41" spans="1:4" x14ac:dyDescent="0.25">
      <c r="A41"/>
      <c r="C41" s="276"/>
      <c r="D41" s="276"/>
    </row>
    <row r="42" spans="1:4" x14ac:dyDescent="0.25">
      <c r="A42"/>
      <c r="C42" s="276"/>
      <c r="D42" s="276"/>
    </row>
    <row r="43" spans="1:4" x14ac:dyDescent="0.25">
      <c r="A43"/>
    </row>
  </sheetData>
  <sortState ref="A3:D20">
    <sortCondition descending="1" ref="D3:D20"/>
  </sortState>
  <mergeCells count="1">
    <mergeCell ref="A1:D1"/>
  </mergeCells>
  <pageMargins left="0.7" right="0.7" top="0.75" bottom="0.75" header="0.3" footer="0.3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rgb="FFFF0000"/>
  </sheetPr>
  <dimension ref="A1:EX208"/>
  <sheetViews>
    <sheetView tabSelected="1" zoomScale="69" zoomScaleNormal="69" workbookViewId="0">
      <pane xSplit="3" ySplit="1" topLeftCell="U2" activePane="bottomRight" state="frozen"/>
      <selection pane="topRight" activeCell="D1" sqref="D1"/>
      <selection pane="bottomLeft" activeCell="A3" sqref="A3"/>
      <selection pane="bottomRight" activeCell="C15" sqref="C15"/>
    </sheetView>
  </sheetViews>
  <sheetFormatPr defaultColWidth="8.85546875" defaultRowHeight="15" x14ac:dyDescent="0.25"/>
  <cols>
    <col min="1" max="1" width="54.85546875" bestFit="1" customWidth="1"/>
    <col min="2" max="2" width="8.5703125" customWidth="1"/>
    <col min="3" max="3" width="49.7109375" customWidth="1"/>
    <col min="4" max="4" width="36.85546875" bestFit="1" customWidth="1"/>
    <col min="5" max="5" width="18.7109375" customWidth="1"/>
    <col min="6" max="6" width="5.7109375" bestFit="1" customWidth="1"/>
    <col min="7" max="7" width="13.42578125" customWidth="1"/>
    <col min="8" max="8" width="11.42578125" customWidth="1"/>
    <col min="9" max="9" width="13.42578125" customWidth="1"/>
    <col min="10" max="10" width="6" customWidth="1"/>
    <col min="11" max="11" width="15.28515625" customWidth="1"/>
    <col min="12" max="12" width="5.42578125" customWidth="1"/>
    <col min="13" max="13" width="20.85546875" customWidth="1"/>
    <col min="14" max="14" width="5.85546875" customWidth="1"/>
    <col min="15" max="15" width="16.85546875" customWidth="1"/>
    <col min="16" max="16" width="16.140625" customWidth="1"/>
    <col min="17" max="17" width="8.85546875" customWidth="1"/>
    <col min="18" max="18" width="6.140625" customWidth="1"/>
    <col min="19" max="19" width="13.7109375" customWidth="1"/>
    <col min="20" max="20" width="16.140625" customWidth="1"/>
    <col min="21" max="21" width="5.5703125" customWidth="1"/>
    <col min="22" max="22" width="13" customWidth="1"/>
    <col min="23" max="23" width="14.5703125" customWidth="1"/>
  </cols>
  <sheetData>
    <row r="1" spans="1:30" s="53" customFormat="1" ht="154.5" x14ac:dyDescent="0.25">
      <c r="A1" s="47" t="s">
        <v>40</v>
      </c>
      <c r="B1" s="48"/>
      <c r="C1" s="49" t="s">
        <v>41</v>
      </c>
      <c r="D1" s="49" t="s">
        <v>478</v>
      </c>
      <c r="E1" s="50" t="s">
        <v>42</v>
      </c>
      <c r="F1" s="51" t="s">
        <v>50</v>
      </c>
      <c r="G1" s="50" t="s">
        <v>48</v>
      </c>
      <c r="H1" s="50" t="s">
        <v>46</v>
      </c>
      <c r="I1" s="50" t="s">
        <v>45</v>
      </c>
      <c r="J1" s="51" t="s">
        <v>49</v>
      </c>
      <c r="K1" s="50" t="s">
        <v>51</v>
      </c>
      <c r="L1" s="51" t="s">
        <v>52</v>
      </c>
      <c r="M1" s="50" t="s">
        <v>47</v>
      </c>
      <c r="N1" s="51" t="s">
        <v>53</v>
      </c>
      <c r="O1" s="50" t="s">
        <v>54</v>
      </c>
      <c r="P1" s="50" t="s">
        <v>55</v>
      </c>
      <c r="Q1" s="52" t="s">
        <v>57</v>
      </c>
      <c r="R1" s="51" t="s">
        <v>56</v>
      </c>
      <c r="S1" s="5" t="s">
        <v>444</v>
      </c>
      <c r="T1" s="5" t="s">
        <v>445</v>
      </c>
      <c r="U1" s="14" t="s">
        <v>446</v>
      </c>
      <c r="V1" s="5" t="s">
        <v>447</v>
      </c>
      <c r="W1" s="5" t="s">
        <v>448</v>
      </c>
      <c r="X1" s="17" t="s">
        <v>502</v>
      </c>
      <c r="Y1" s="17" t="s">
        <v>58</v>
      </c>
    </row>
    <row r="2" spans="1:30" s="144" customFormat="1" x14ac:dyDescent="0.25">
      <c r="A2" s="154" t="s">
        <v>708</v>
      </c>
      <c r="B2" s="155"/>
      <c r="C2" s="154"/>
      <c r="D2" s="154"/>
      <c r="E2" s="56"/>
      <c r="F2" s="57">
        <v>2</v>
      </c>
      <c r="G2" s="156"/>
      <c r="H2" s="156"/>
      <c r="I2" s="157"/>
      <c r="J2" s="57">
        <v>2</v>
      </c>
      <c r="K2" s="56"/>
      <c r="L2" s="57">
        <v>4</v>
      </c>
      <c r="M2" s="56"/>
      <c r="N2" s="57">
        <v>4</v>
      </c>
      <c r="O2" s="56"/>
      <c r="P2" s="56"/>
      <c r="Q2" s="56"/>
      <c r="R2" s="57">
        <v>4</v>
      </c>
      <c r="S2" s="158"/>
      <c r="T2" s="158"/>
      <c r="U2" s="16">
        <v>2</v>
      </c>
      <c r="V2" s="158"/>
      <c r="W2" s="158"/>
      <c r="X2" s="16">
        <f t="shared" ref="X2:X65" si="0">F2+J2+L2+N2+R2+U2</f>
        <v>18</v>
      </c>
      <c r="Y2" s="16">
        <v>100</v>
      </c>
      <c r="AB2" s="148"/>
      <c r="AC2" s="145"/>
      <c r="AD2" s="145"/>
    </row>
    <row r="3" spans="1:30" s="8" customFormat="1" ht="30" customHeight="1" x14ac:dyDescent="0.25">
      <c r="A3" s="9" t="s">
        <v>22</v>
      </c>
      <c r="B3" s="41">
        <v>6</v>
      </c>
      <c r="C3" s="152" t="s">
        <v>1</v>
      </c>
      <c r="D3" s="152" t="s">
        <v>512</v>
      </c>
      <c r="E3" s="73" t="s">
        <v>462</v>
      </c>
      <c r="F3" s="15">
        <f t="shared" ref="F3:F66" si="1">IF(E3="21/22",2,0)</f>
        <v>2</v>
      </c>
      <c r="G3" s="175">
        <v>133</v>
      </c>
      <c r="H3" s="175">
        <v>5</v>
      </c>
      <c r="I3" s="238">
        <v>5</v>
      </c>
      <c r="J3" s="15">
        <f t="shared" ref="J3:J66" si="2">IF(ABS((H3-I3)/I3)&lt;=0.1,2,IF(AND(ABS((H3-I3)/I3)&gt;0.1,ABS((H3-I3)/I3)&lt;=0.2),1,0))</f>
        <v>2</v>
      </c>
      <c r="K3" s="236">
        <v>91.666666666666657</v>
      </c>
      <c r="L3" s="15">
        <f t="shared" ref="L3:L66" si="3">IF(K3&gt;90,4,IF(AND(K3&gt;80,K3&lt;=90),3,IF(AND(K3&gt;=50,K3&lt;=80),2,IF(AND(K3&gt;=10,K3&lt;50),1,0))))</f>
        <v>4</v>
      </c>
      <c r="M3" s="233">
        <v>44652</v>
      </c>
      <c r="N3" s="15">
        <f>IF(M3='Месяц МНТРГ_апрель'!$A$2,4,IF(M3='Месяц МНТРГ_апрель'!$B$2,3,IF(M3='Месяц МНТРГ_апрель'!$C$2,2,IF(M3='Месяц МНТРГ_апрель'!$D$2,1,0))))</f>
        <v>4</v>
      </c>
      <c r="O3" s="175">
        <v>133</v>
      </c>
      <c r="P3" s="175">
        <v>132</v>
      </c>
      <c r="Q3" s="70">
        <f t="shared" ref="Q3:Q66" si="4">ROUND(P3/O3*100,0)</f>
        <v>99</v>
      </c>
      <c r="R3" s="15">
        <f t="shared" ref="R3:R66" si="5">IF(Q3&gt;90,4,IF(AND(Q3&gt;80,Q3&lt;=90),3,IF(AND(Q3&gt;=50,Q3&lt;=80),2,IF(AND(Q3&gt;=10,Q3&lt;50),1,0))))</f>
        <v>4</v>
      </c>
      <c r="S3" s="175">
        <v>170</v>
      </c>
      <c r="T3" s="175">
        <v>100</v>
      </c>
      <c r="U3" s="15">
        <f t="shared" ref="U3:U66" si="6">IF(T3&gt;=90,2,IF(T3&gt;=80,1,0))</f>
        <v>2</v>
      </c>
      <c r="V3" s="175">
        <v>10</v>
      </c>
      <c r="W3" s="175">
        <v>9</v>
      </c>
      <c r="X3" s="19">
        <f t="shared" si="0"/>
        <v>18</v>
      </c>
      <c r="Y3" s="19">
        <f t="shared" ref="Y3:Y34" si="7">ROUND(X3/$X$2*100,0)</f>
        <v>100</v>
      </c>
    </row>
    <row r="4" spans="1:30" s="8" customFormat="1" ht="30" customHeight="1" x14ac:dyDescent="0.25">
      <c r="A4" s="9" t="s">
        <v>22</v>
      </c>
      <c r="B4" s="41">
        <v>7</v>
      </c>
      <c r="C4" s="152" t="s">
        <v>2</v>
      </c>
      <c r="D4" s="152" t="s">
        <v>485</v>
      </c>
      <c r="E4" s="73" t="s">
        <v>462</v>
      </c>
      <c r="F4" s="15">
        <f t="shared" si="1"/>
        <v>2</v>
      </c>
      <c r="G4" s="175">
        <v>142</v>
      </c>
      <c r="H4" s="175">
        <v>6</v>
      </c>
      <c r="I4" s="238">
        <v>6</v>
      </c>
      <c r="J4" s="15">
        <f t="shared" si="2"/>
        <v>2</v>
      </c>
      <c r="K4" s="236">
        <v>96.666666666666671</v>
      </c>
      <c r="L4" s="15">
        <f t="shared" si="3"/>
        <v>4</v>
      </c>
      <c r="M4" s="233">
        <v>44652</v>
      </c>
      <c r="N4" s="15">
        <f>IF(M4='Месяц МНТРГ_апрель'!$A$2,4,IF(M4='Месяц МНТРГ_апрель'!$B$2,3,IF(M4='Месяц МНТРГ_апрель'!$C$2,2,IF(M4='Месяц МНТРГ_апрель'!$D$2,1,0))))</f>
        <v>4</v>
      </c>
      <c r="O4" s="175">
        <v>139</v>
      </c>
      <c r="P4" s="175">
        <v>139</v>
      </c>
      <c r="Q4" s="70">
        <f t="shared" si="4"/>
        <v>100</v>
      </c>
      <c r="R4" s="15">
        <f t="shared" si="5"/>
        <v>4</v>
      </c>
      <c r="S4" s="175">
        <v>267</v>
      </c>
      <c r="T4" s="175">
        <v>100</v>
      </c>
      <c r="U4" s="15">
        <f t="shared" si="6"/>
        <v>2</v>
      </c>
      <c r="V4" s="175">
        <v>4</v>
      </c>
      <c r="W4" s="175">
        <v>16</v>
      </c>
      <c r="X4" s="19">
        <f t="shared" si="0"/>
        <v>18</v>
      </c>
      <c r="Y4" s="19">
        <f t="shared" si="7"/>
        <v>100</v>
      </c>
    </row>
    <row r="5" spans="1:30" s="8" customFormat="1" ht="30" customHeight="1" x14ac:dyDescent="0.25">
      <c r="A5" s="9" t="s">
        <v>22</v>
      </c>
      <c r="B5" s="41">
        <v>8</v>
      </c>
      <c r="C5" s="152" t="s">
        <v>3</v>
      </c>
      <c r="D5" s="152" t="s">
        <v>509</v>
      </c>
      <c r="E5" s="73" t="s">
        <v>462</v>
      </c>
      <c r="F5" s="15">
        <f t="shared" si="1"/>
        <v>2</v>
      </c>
      <c r="G5" s="175">
        <v>60</v>
      </c>
      <c r="H5" s="175">
        <v>4</v>
      </c>
      <c r="I5" s="238">
        <v>4</v>
      </c>
      <c r="J5" s="15">
        <f t="shared" si="2"/>
        <v>2</v>
      </c>
      <c r="K5" s="236">
        <v>98.333333333333329</v>
      </c>
      <c r="L5" s="15">
        <f t="shared" si="3"/>
        <v>4</v>
      </c>
      <c r="M5" s="233">
        <v>44652</v>
      </c>
      <c r="N5" s="15">
        <f>IF(M5='Месяц МНТРГ_апрель'!$A$2,4,IF(M5='Месяц МНТРГ_апрель'!$B$2,3,IF(M5='Месяц МНТРГ_апрель'!$C$2,2,IF(M5='Месяц МНТРГ_апрель'!$D$2,1,0))))</f>
        <v>4</v>
      </c>
      <c r="O5" s="175">
        <v>57</v>
      </c>
      <c r="P5" s="175">
        <v>57</v>
      </c>
      <c r="Q5" s="70">
        <f t="shared" si="4"/>
        <v>100</v>
      </c>
      <c r="R5" s="15">
        <f t="shared" si="5"/>
        <v>4</v>
      </c>
      <c r="S5" s="175">
        <v>72</v>
      </c>
      <c r="T5" s="175">
        <v>100</v>
      </c>
      <c r="U5" s="15">
        <f t="shared" si="6"/>
        <v>2</v>
      </c>
      <c r="V5" s="175">
        <v>6</v>
      </c>
      <c r="W5" s="175">
        <v>68</v>
      </c>
      <c r="X5" s="19">
        <f t="shared" si="0"/>
        <v>18</v>
      </c>
      <c r="Y5" s="19">
        <f t="shared" si="7"/>
        <v>100</v>
      </c>
    </row>
    <row r="6" spans="1:30" s="8" customFormat="1" ht="30" customHeight="1" x14ac:dyDescent="0.25">
      <c r="A6" s="9" t="s">
        <v>22</v>
      </c>
      <c r="B6" s="41">
        <v>9</v>
      </c>
      <c r="C6" s="152" t="s">
        <v>5</v>
      </c>
      <c r="D6" s="152" t="s">
        <v>514</v>
      </c>
      <c r="E6" s="73" t="s">
        <v>462</v>
      </c>
      <c r="F6" s="15">
        <f t="shared" si="1"/>
        <v>2</v>
      </c>
      <c r="G6" s="175">
        <v>38</v>
      </c>
      <c r="H6" s="175">
        <v>2</v>
      </c>
      <c r="I6" s="246">
        <v>2</v>
      </c>
      <c r="J6" s="15">
        <f t="shared" si="2"/>
        <v>2</v>
      </c>
      <c r="K6" s="236">
        <v>95</v>
      </c>
      <c r="L6" s="15">
        <f t="shared" si="3"/>
        <v>4</v>
      </c>
      <c r="M6" s="233">
        <v>44652</v>
      </c>
      <c r="N6" s="15">
        <f>IF(M6='Месяц МНТРГ_апрель'!$A$2,4,IF(M6='Месяц МНТРГ_апрель'!$B$2,3,IF(M6='Месяц МНТРГ_апрель'!$C$2,2,IF(M6='Месяц МНТРГ_апрель'!$D$2,1,0))))</f>
        <v>4</v>
      </c>
      <c r="O6" s="175">
        <v>36</v>
      </c>
      <c r="P6" s="175">
        <v>36</v>
      </c>
      <c r="Q6" s="70">
        <f t="shared" si="4"/>
        <v>100</v>
      </c>
      <c r="R6" s="15">
        <f t="shared" si="5"/>
        <v>4</v>
      </c>
      <c r="S6" s="175">
        <v>48</v>
      </c>
      <c r="T6" s="175">
        <v>100</v>
      </c>
      <c r="U6" s="15">
        <f t="shared" si="6"/>
        <v>2</v>
      </c>
      <c r="V6" s="175">
        <v>1</v>
      </c>
      <c r="W6" s="175">
        <v>11</v>
      </c>
      <c r="X6" s="19">
        <f t="shared" si="0"/>
        <v>18</v>
      </c>
      <c r="Y6" s="19">
        <f t="shared" si="7"/>
        <v>100</v>
      </c>
    </row>
    <row r="7" spans="1:30" s="8" customFormat="1" ht="30" customHeight="1" x14ac:dyDescent="0.25">
      <c r="A7" s="9" t="s">
        <v>22</v>
      </c>
      <c r="B7" s="41">
        <v>10</v>
      </c>
      <c r="C7" s="152" t="s">
        <v>4</v>
      </c>
      <c r="D7" s="152" t="s">
        <v>510</v>
      </c>
      <c r="E7" s="73" t="s">
        <v>462</v>
      </c>
      <c r="F7" s="15">
        <f t="shared" si="1"/>
        <v>2</v>
      </c>
      <c r="G7" s="175">
        <v>32</v>
      </c>
      <c r="H7" s="175">
        <v>2</v>
      </c>
      <c r="I7" s="246">
        <v>2</v>
      </c>
      <c r="J7" s="15">
        <f t="shared" si="2"/>
        <v>2</v>
      </c>
      <c r="K7" s="236">
        <v>100</v>
      </c>
      <c r="L7" s="15">
        <f t="shared" si="3"/>
        <v>4</v>
      </c>
      <c r="M7" s="233">
        <v>44652</v>
      </c>
      <c r="N7" s="15">
        <f>IF(M7='Месяц МНТРГ_апрель'!$A$2,4,IF(M7='Месяц МНТРГ_апрель'!$B$2,3,IF(M7='Месяц МНТРГ_апрель'!$C$2,2,IF(M7='Месяц МНТРГ_апрель'!$D$2,1,0))))</f>
        <v>4</v>
      </c>
      <c r="O7" s="175">
        <v>34</v>
      </c>
      <c r="P7" s="175">
        <v>34</v>
      </c>
      <c r="Q7" s="70">
        <f t="shared" si="4"/>
        <v>100</v>
      </c>
      <c r="R7" s="15">
        <f t="shared" si="5"/>
        <v>4</v>
      </c>
      <c r="S7" s="175">
        <v>36</v>
      </c>
      <c r="T7" s="175">
        <v>100</v>
      </c>
      <c r="U7" s="15">
        <f t="shared" si="6"/>
        <v>2</v>
      </c>
      <c r="V7" s="175">
        <v>3</v>
      </c>
      <c r="W7" s="175">
        <v>22</v>
      </c>
      <c r="X7" s="19">
        <f t="shared" si="0"/>
        <v>18</v>
      </c>
      <c r="Y7" s="19">
        <f t="shared" si="7"/>
        <v>100</v>
      </c>
    </row>
    <row r="8" spans="1:30" ht="30" customHeight="1" x14ac:dyDescent="0.25">
      <c r="A8" s="9" t="s">
        <v>22</v>
      </c>
      <c r="B8" s="41">
        <v>11</v>
      </c>
      <c r="C8" s="152" t="s">
        <v>6</v>
      </c>
      <c r="D8" s="152" t="s">
        <v>515</v>
      </c>
      <c r="E8" s="73" t="s">
        <v>462</v>
      </c>
      <c r="F8" s="15">
        <f t="shared" si="1"/>
        <v>2</v>
      </c>
      <c r="G8" s="175">
        <v>24</v>
      </c>
      <c r="H8" s="175">
        <v>2</v>
      </c>
      <c r="I8" s="238">
        <v>2</v>
      </c>
      <c r="J8" s="15">
        <f t="shared" si="2"/>
        <v>2</v>
      </c>
      <c r="K8" s="236">
        <v>91.666666666666657</v>
      </c>
      <c r="L8" s="15">
        <f t="shared" si="3"/>
        <v>4</v>
      </c>
      <c r="M8" s="233">
        <v>44652</v>
      </c>
      <c r="N8" s="15">
        <f>IF(M8='Месяц МНТРГ_апрель'!$A$2,4,IF(M8='Месяц МНТРГ_апрель'!$B$2,3,IF(M8='Месяц МНТРГ_апрель'!$C$2,2,IF(M8='Месяц МНТРГ_апрель'!$D$2,1,0))))</f>
        <v>4</v>
      </c>
      <c r="O8" s="175">
        <v>24</v>
      </c>
      <c r="P8" s="175">
        <v>22</v>
      </c>
      <c r="Q8" s="70">
        <f t="shared" si="4"/>
        <v>92</v>
      </c>
      <c r="R8" s="15">
        <f t="shared" si="5"/>
        <v>4</v>
      </c>
      <c r="S8" s="175">
        <v>31</v>
      </c>
      <c r="T8" s="175">
        <v>100</v>
      </c>
      <c r="U8" s="15">
        <f t="shared" si="6"/>
        <v>2</v>
      </c>
      <c r="V8" s="175">
        <v>0</v>
      </c>
      <c r="W8" s="175">
        <v>15</v>
      </c>
      <c r="X8" s="19">
        <f t="shared" si="0"/>
        <v>18</v>
      </c>
      <c r="Y8" s="19">
        <f t="shared" si="7"/>
        <v>100</v>
      </c>
    </row>
    <row r="9" spans="1:30" ht="30" customHeight="1" x14ac:dyDescent="0.25">
      <c r="A9" s="9" t="s">
        <v>22</v>
      </c>
      <c r="B9" s="41">
        <v>12</v>
      </c>
      <c r="C9" s="152" t="s">
        <v>43</v>
      </c>
      <c r="D9" s="152" t="s">
        <v>511</v>
      </c>
      <c r="E9" s="73" t="s">
        <v>462</v>
      </c>
      <c r="F9" s="15">
        <f t="shared" si="1"/>
        <v>2</v>
      </c>
      <c r="G9" s="175">
        <v>209</v>
      </c>
      <c r="H9" s="175">
        <v>10</v>
      </c>
      <c r="I9" s="238">
        <v>10</v>
      </c>
      <c r="J9" s="15">
        <f t="shared" si="2"/>
        <v>2</v>
      </c>
      <c r="K9" s="236">
        <v>96.666666666666671</v>
      </c>
      <c r="L9" s="15">
        <f t="shared" si="3"/>
        <v>4</v>
      </c>
      <c r="M9" s="233">
        <v>44652</v>
      </c>
      <c r="N9" s="15">
        <f>IF(M9='Месяц МНТРГ_апрель'!$A$2,4,IF(M9='Месяц МНТРГ_апрель'!$B$2,3,IF(M9='Месяц МНТРГ_апрель'!$C$2,2,IF(M9='Месяц МНТРГ_апрель'!$D$2,1,0))))</f>
        <v>4</v>
      </c>
      <c r="O9" s="175">
        <v>211</v>
      </c>
      <c r="P9" s="175">
        <v>211</v>
      </c>
      <c r="Q9" s="70">
        <f t="shared" si="4"/>
        <v>100</v>
      </c>
      <c r="R9" s="15">
        <f t="shared" si="5"/>
        <v>4</v>
      </c>
      <c r="S9" s="175">
        <v>330</v>
      </c>
      <c r="T9" s="175">
        <v>100</v>
      </c>
      <c r="U9" s="15">
        <f t="shared" si="6"/>
        <v>2</v>
      </c>
      <c r="V9" s="175">
        <v>8</v>
      </c>
      <c r="W9" s="175">
        <v>59</v>
      </c>
      <c r="X9" s="19">
        <f t="shared" si="0"/>
        <v>18</v>
      </c>
      <c r="Y9" s="19">
        <f t="shared" si="7"/>
        <v>100</v>
      </c>
    </row>
    <row r="10" spans="1:30" ht="30" customHeight="1" x14ac:dyDescent="0.25">
      <c r="A10" s="9" t="s">
        <v>22</v>
      </c>
      <c r="B10" s="41">
        <v>13</v>
      </c>
      <c r="C10" s="152" t="s">
        <v>75</v>
      </c>
      <c r="D10" s="152" t="s">
        <v>486</v>
      </c>
      <c r="E10" s="73" t="s">
        <v>462</v>
      </c>
      <c r="F10" s="15">
        <f t="shared" si="1"/>
        <v>2</v>
      </c>
      <c r="G10" s="175">
        <v>249</v>
      </c>
      <c r="H10" s="175">
        <v>13</v>
      </c>
      <c r="I10" s="238">
        <v>13</v>
      </c>
      <c r="J10" s="15">
        <f t="shared" si="2"/>
        <v>2</v>
      </c>
      <c r="K10" s="236">
        <v>96.666666666666671</v>
      </c>
      <c r="L10" s="15">
        <f t="shared" si="3"/>
        <v>4</v>
      </c>
      <c r="M10" s="233">
        <v>44652</v>
      </c>
      <c r="N10" s="15">
        <f>IF(M10='Месяц МНТРГ_апрель'!$A$2,4,IF(M10='Месяц МНТРГ_апрель'!$B$2,3,IF(M10='Месяц МНТРГ_апрель'!$C$2,2,IF(M10='Месяц МНТРГ_апрель'!$D$2,1,0))))</f>
        <v>4</v>
      </c>
      <c r="O10" s="175">
        <v>246</v>
      </c>
      <c r="P10" s="175">
        <v>245</v>
      </c>
      <c r="Q10" s="70">
        <f t="shared" si="4"/>
        <v>100</v>
      </c>
      <c r="R10" s="15">
        <f t="shared" si="5"/>
        <v>4</v>
      </c>
      <c r="S10" s="175">
        <v>407</v>
      </c>
      <c r="T10" s="175">
        <v>100</v>
      </c>
      <c r="U10" s="15">
        <f t="shared" si="6"/>
        <v>2</v>
      </c>
      <c r="V10" s="175">
        <v>15</v>
      </c>
      <c r="W10" s="175">
        <v>241</v>
      </c>
      <c r="X10" s="19">
        <f t="shared" si="0"/>
        <v>18</v>
      </c>
      <c r="Y10" s="19">
        <f t="shared" si="7"/>
        <v>100</v>
      </c>
    </row>
    <row r="11" spans="1:30" ht="30" customHeight="1" x14ac:dyDescent="0.25">
      <c r="A11" s="9" t="s">
        <v>22</v>
      </c>
      <c r="B11" s="41">
        <v>14</v>
      </c>
      <c r="C11" s="152" t="s">
        <v>76</v>
      </c>
      <c r="D11" s="152" t="s">
        <v>487</v>
      </c>
      <c r="E11" s="73" t="s">
        <v>462</v>
      </c>
      <c r="F11" s="15">
        <f t="shared" si="1"/>
        <v>2</v>
      </c>
      <c r="G11" s="175">
        <v>122</v>
      </c>
      <c r="H11" s="175">
        <v>6</v>
      </c>
      <c r="I11" s="238">
        <v>6</v>
      </c>
      <c r="J11" s="15">
        <f t="shared" si="2"/>
        <v>2</v>
      </c>
      <c r="K11" s="236">
        <v>95</v>
      </c>
      <c r="L11" s="15">
        <f t="shared" si="3"/>
        <v>4</v>
      </c>
      <c r="M11" s="233">
        <v>44652</v>
      </c>
      <c r="N11" s="15">
        <f>IF(M11='Месяц МНТРГ_апрель'!$A$2,4,IF(M11='Месяц МНТРГ_апрель'!$B$2,3,IF(M11='Месяц МНТРГ_апрель'!$C$2,2,IF(M11='Месяц МНТРГ_апрель'!$D$2,1,0))))</f>
        <v>4</v>
      </c>
      <c r="O11" s="175">
        <v>122</v>
      </c>
      <c r="P11" s="175">
        <v>115</v>
      </c>
      <c r="Q11" s="70">
        <f t="shared" si="4"/>
        <v>94</v>
      </c>
      <c r="R11" s="15">
        <f t="shared" si="5"/>
        <v>4</v>
      </c>
      <c r="S11" s="175">
        <v>194</v>
      </c>
      <c r="T11" s="175">
        <v>100</v>
      </c>
      <c r="U11" s="15">
        <f t="shared" si="6"/>
        <v>2</v>
      </c>
      <c r="V11" s="175">
        <v>16</v>
      </c>
      <c r="W11" s="175">
        <v>51</v>
      </c>
      <c r="X11" s="19">
        <f t="shared" si="0"/>
        <v>18</v>
      </c>
      <c r="Y11" s="19">
        <f t="shared" si="7"/>
        <v>100</v>
      </c>
    </row>
    <row r="12" spans="1:30" ht="30" customHeight="1" x14ac:dyDescent="0.25">
      <c r="A12" s="9" t="s">
        <v>24</v>
      </c>
      <c r="B12" s="41">
        <v>18</v>
      </c>
      <c r="C12" s="152" t="s">
        <v>15</v>
      </c>
      <c r="D12" s="152" t="s">
        <v>495</v>
      </c>
      <c r="E12" s="73" t="s">
        <v>462</v>
      </c>
      <c r="F12" s="15">
        <f t="shared" si="1"/>
        <v>2</v>
      </c>
      <c r="G12" s="175">
        <v>57</v>
      </c>
      <c r="H12" s="175">
        <v>4</v>
      </c>
      <c r="I12" s="238">
        <v>4</v>
      </c>
      <c r="J12" s="15">
        <f t="shared" si="2"/>
        <v>2</v>
      </c>
      <c r="K12" s="236">
        <v>93.333333333333329</v>
      </c>
      <c r="L12" s="15">
        <f t="shared" si="3"/>
        <v>4</v>
      </c>
      <c r="M12" s="233">
        <v>44652</v>
      </c>
      <c r="N12" s="15">
        <f>IF(M12='Месяц МНТРГ_апрель'!$A$2,4,IF(M12='Месяц МНТРГ_апрель'!$B$2,3,IF(M12='Месяц МНТРГ_апрель'!$C$2,2,IF(M12='Месяц МНТРГ_апрель'!$D$2,1,0))))</f>
        <v>4</v>
      </c>
      <c r="O12" s="175">
        <v>58</v>
      </c>
      <c r="P12" s="175">
        <v>55</v>
      </c>
      <c r="Q12" s="70">
        <f t="shared" si="4"/>
        <v>95</v>
      </c>
      <c r="R12" s="15">
        <f t="shared" si="5"/>
        <v>4</v>
      </c>
      <c r="S12" s="175">
        <v>53</v>
      </c>
      <c r="T12" s="175">
        <v>100</v>
      </c>
      <c r="U12" s="15">
        <f t="shared" si="6"/>
        <v>2</v>
      </c>
      <c r="V12" s="175">
        <v>27</v>
      </c>
      <c r="W12" s="175">
        <v>1</v>
      </c>
      <c r="X12" s="19">
        <f t="shared" si="0"/>
        <v>18</v>
      </c>
      <c r="Y12" s="19">
        <f t="shared" si="7"/>
        <v>100</v>
      </c>
    </row>
    <row r="13" spans="1:30" ht="30" customHeight="1" x14ac:dyDescent="0.25">
      <c r="A13" s="9" t="s">
        <v>24</v>
      </c>
      <c r="B13" s="41">
        <v>19</v>
      </c>
      <c r="C13" s="152" t="s">
        <v>8</v>
      </c>
      <c r="D13" s="152" t="s">
        <v>503</v>
      </c>
      <c r="E13" s="73" t="s">
        <v>462</v>
      </c>
      <c r="F13" s="15">
        <f t="shared" si="1"/>
        <v>2</v>
      </c>
      <c r="G13" s="175">
        <v>236</v>
      </c>
      <c r="H13" s="175">
        <v>10</v>
      </c>
      <c r="I13" s="247">
        <v>10</v>
      </c>
      <c r="J13" s="15">
        <f t="shared" si="2"/>
        <v>2</v>
      </c>
      <c r="K13" s="236">
        <v>96.666666666666671</v>
      </c>
      <c r="L13" s="15">
        <f t="shared" si="3"/>
        <v>4</v>
      </c>
      <c r="M13" s="233">
        <v>44652</v>
      </c>
      <c r="N13" s="15">
        <f>IF(M13='Месяц МНТРГ_апрель'!$A$2,4,IF(M13='Месяц МНТРГ_апрель'!$B$2,3,IF(M13='Месяц МНТРГ_апрель'!$C$2,2,IF(M13='Месяц МНТРГ_апрель'!$D$2,1,0))))</f>
        <v>4</v>
      </c>
      <c r="O13" s="175">
        <v>235</v>
      </c>
      <c r="P13" s="175">
        <v>234</v>
      </c>
      <c r="Q13" s="70">
        <f t="shared" si="4"/>
        <v>100</v>
      </c>
      <c r="R13" s="15">
        <f t="shared" si="5"/>
        <v>4</v>
      </c>
      <c r="S13" s="175">
        <v>375</v>
      </c>
      <c r="T13" s="175">
        <v>100</v>
      </c>
      <c r="U13" s="15">
        <f t="shared" si="6"/>
        <v>2</v>
      </c>
      <c r="V13" s="175">
        <v>8</v>
      </c>
      <c r="W13" s="175">
        <v>12</v>
      </c>
      <c r="X13" s="19">
        <f t="shared" si="0"/>
        <v>18</v>
      </c>
      <c r="Y13" s="19">
        <f t="shared" si="7"/>
        <v>100</v>
      </c>
    </row>
    <row r="14" spans="1:30" ht="30" customHeight="1" x14ac:dyDescent="0.25">
      <c r="A14" s="9" t="s">
        <v>24</v>
      </c>
      <c r="B14" s="41">
        <v>20</v>
      </c>
      <c r="C14" s="152" t="s">
        <v>7</v>
      </c>
      <c r="D14" s="152" t="s">
        <v>505</v>
      </c>
      <c r="E14" s="73" t="s">
        <v>462</v>
      </c>
      <c r="F14" s="15">
        <f t="shared" si="1"/>
        <v>2</v>
      </c>
      <c r="G14" s="175">
        <v>261</v>
      </c>
      <c r="H14" s="175">
        <v>11</v>
      </c>
      <c r="I14" s="247">
        <v>11</v>
      </c>
      <c r="J14" s="15">
        <f t="shared" si="2"/>
        <v>2</v>
      </c>
      <c r="K14" s="236">
        <v>96.666666666666671</v>
      </c>
      <c r="L14" s="15">
        <f t="shared" si="3"/>
        <v>4</v>
      </c>
      <c r="M14" s="233">
        <v>44652</v>
      </c>
      <c r="N14" s="15">
        <f>IF(M14='Месяц МНТРГ_апрель'!$A$2,4,IF(M14='Месяц МНТРГ_апрель'!$B$2,3,IF(M14='Месяц МНТРГ_апрель'!$C$2,2,IF(M14='Месяц МНТРГ_апрель'!$D$2,1,0))))</f>
        <v>4</v>
      </c>
      <c r="O14" s="175">
        <v>258</v>
      </c>
      <c r="P14" s="175">
        <v>258</v>
      </c>
      <c r="Q14" s="70">
        <f t="shared" si="4"/>
        <v>100</v>
      </c>
      <c r="R14" s="15">
        <f t="shared" si="5"/>
        <v>4</v>
      </c>
      <c r="S14" s="175">
        <v>394</v>
      </c>
      <c r="T14" s="175">
        <v>100</v>
      </c>
      <c r="U14" s="15">
        <f t="shared" si="6"/>
        <v>2</v>
      </c>
      <c r="V14" s="175">
        <v>2</v>
      </c>
      <c r="W14" s="175">
        <v>21</v>
      </c>
      <c r="X14" s="19">
        <f t="shared" si="0"/>
        <v>18</v>
      </c>
      <c r="Y14" s="19">
        <f t="shared" si="7"/>
        <v>100</v>
      </c>
    </row>
    <row r="15" spans="1:30" ht="30" customHeight="1" x14ac:dyDescent="0.25">
      <c r="A15" s="9" t="s">
        <v>25</v>
      </c>
      <c r="B15" s="41">
        <v>29</v>
      </c>
      <c r="C15" s="152" t="s">
        <v>270</v>
      </c>
      <c r="D15" s="152" t="s">
        <v>519</v>
      </c>
      <c r="E15" s="73" t="s">
        <v>462</v>
      </c>
      <c r="F15" s="15">
        <f t="shared" si="1"/>
        <v>2</v>
      </c>
      <c r="G15" s="91">
        <v>105</v>
      </c>
      <c r="H15" s="91">
        <v>4</v>
      </c>
      <c r="I15" s="243">
        <v>4</v>
      </c>
      <c r="J15" s="15">
        <f t="shared" si="2"/>
        <v>2</v>
      </c>
      <c r="K15" s="231">
        <v>91.7</v>
      </c>
      <c r="L15" s="15">
        <f t="shared" si="3"/>
        <v>4</v>
      </c>
      <c r="M15" s="233">
        <v>44652</v>
      </c>
      <c r="N15" s="15">
        <f>IF(M15='Месяц МНТРГ_апрель'!$A$2,4,IF(M15='Месяц МНТРГ_апрель'!$B$2,3,IF(M15='Месяц МНТРГ_апрель'!$C$2,2,IF(M15='Месяц МНТРГ_апрель'!$D$2,1,0))))</f>
        <v>4</v>
      </c>
      <c r="O15" s="149">
        <v>102</v>
      </c>
      <c r="P15" s="149">
        <v>102</v>
      </c>
      <c r="Q15" s="70">
        <f t="shared" si="4"/>
        <v>100</v>
      </c>
      <c r="R15" s="15">
        <f t="shared" si="5"/>
        <v>4</v>
      </c>
      <c r="S15" s="91">
        <v>182</v>
      </c>
      <c r="T15" s="91">
        <v>100</v>
      </c>
      <c r="U15" s="15">
        <f t="shared" si="6"/>
        <v>2</v>
      </c>
      <c r="V15" s="91">
        <v>0</v>
      </c>
      <c r="W15" s="91">
        <v>8</v>
      </c>
      <c r="X15" s="19">
        <f t="shared" si="0"/>
        <v>18</v>
      </c>
      <c r="Y15" s="19">
        <f t="shared" si="7"/>
        <v>100</v>
      </c>
    </row>
    <row r="16" spans="1:30" ht="30" customHeight="1" x14ac:dyDescent="0.25">
      <c r="A16" s="9" t="s">
        <v>25</v>
      </c>
      <c r="B16" s="41">
        <v>30</v>
      </c>
      <c r="C16" s="152" t="s">
        <v>293</v>
      </c>
      <c r="D16" s="152" t="s">
        <v>521</v>
      </c>
      <c r="E16" s="73" t="s">
        <v>462</v>
      </c>
      <c r="F16" s="15">
        <f t="shared" si="1"/>
        <v>2</v>
      </c>
      <c r="G16" s="91">
        <v>309</v>
      </c>
      <c r="H16" s="91">
        <v>12</v>
      </c>
      <c r="I16" s="243">
        <v>12</v>
      </c>
      <c r="J16" s="15">
        <f t="shared" si="2"/>
        <v>2</v>
      </c>
      <c r="K16" s="231">
        <v>91.7</v>
      </c>
      <c r="L16" s="15">
        <f t="shared" si="3"/>
        <v>4</v>
      </c>
      <c r="M16" s="233">
        <v>44652</v>
      </c>
      <c r="N16" s="15">
        <f>IF(M16='Месяц МНТРГ_апрель'!$A$2,4,IF(M16='Месяц МНТРГ_апрель'!$B$2,3,IF(M16='Месяц МНТРГ_апрель'!$C$2,2,IF(M16='Месяц МНТРГ_апрель'!$D$2,1,0))))</f>
        <v>4</v>
      </c>
      <c r="O16" s="149">
        <v>308</v>
      </c>
      <c r="P16" s="149">
        <v>307</v>
      </c>
      <c r="Q16" s="70">
        <f t="shared" si="4"/>
        <v>100</v>
      </c>
      <c r="R16" s="15">
        <f t="shared" si="5"/>
        <v>4</v>
      </c>
      <c r="S16" s="91">
        <v>402</v>
      </c>
      <c r="T16" s="91">
        <v>100</v>
      </c>
      <c r="U16" s="15">
        <f t="shared" si="6"/>
        <v>2</v>
      </c>
      <c r="V16" s="91">
        <v>10</v>
      </c>
      <c r="W16" s="91">
        <v>10</v>
      </c>
      <c r="X16" s="19">
        <f t="shared" si="0"/>
        <v>18</v>
      </c>
      <c r="Y16" s="19">
        <f t="shared" si="7"/>
        <v>100</v>
      </c>
    </row>
    <row r="17" spans="1:154" ht="30" customHeight="1" x14ac:dyDescent="0.25">
      <c r="A17" s="9" t="s">
        <v>25</v>
      </c>
      <c r="B17" s="41">
        <v>31</v>
      </c>
      <c r="C17" s="152" t="s">
        <v>291</v>
      </c>
      <c r="D17" s="152" t="s">
        <v>523</v>
      </c>
      <c r="E17" s="73" t="s">
        <v>462</v>
      </c>
      <c r="F17" s="15">
        <f t="shared" si="1"/>
        <v>2</v>
      </c>
      <c r="G17" s="91">
        <v>100</v>
      </c>
      <c r="H17" s="91">
        <v>4</v>
      </c>
      <c r="I17" s="243">
        <v>4</v>
      </c>
      <c r="J17" s="15">
        <f t="shared" si="2"/>
        <v>2</v>
      </c>
      <c r="K17" s="231">
        <v>91.7</v>
      </c>
      <c r="L17" s="15">
        <f t="shared" si="3"/>
        <v>4</v>
      </c>
      <c r="M17" s="233">
        <v>44652</v>
      </c>
      <c r="N17" s="15">
        <f>IF(M17='Месяц МНТРГ_апрель'!$A$2,4,IF(M17='Месяц МНТРГ_апрель'!$B$2,3,IF(M17='Месяц МНТРГ_апрель'!$C$2,2,IF(M17='Месяц МНТРГ_апрель'!$D$2,1,0))))</f>
        <v>4</v>
      </c>
      <c r="O17" s="149">
        <v>100</v>
      </c>
      <c r="P17" s="149">
        <v>100</v>
      </c>
      <c r="Q17" s="189">
        <f t="shared" si="4"/>
        <v>100</v>
      </c>
      <c r="R17" s="15">
        <f t="shared" si="5"/>
        <v>4</v>
      </c>
      <c r="S17" s="91">
        <v>89</v>
      </c>
      <c r="T17" s="91">
        <v>100</v>
      </c>
      <c r="U17" s="15">
        <f t="shared" si="6"/>
        <v>2</v>
      </c>
      <c r="V17" s="91">
        <v>0</v>
      </c>
      <c r="W17" s="91">
        <v>58</v>
      </c>
      <c r="X17" s="19">
        <f t="shared" si="0"/>
        <v>18</v>
      </c>
      <c r="Y17" s="19">
        <f t="shared" si="7"/>
        <v>100</v>
      </c>
    </row>
    <row r="18" spans="1:154" ht="30" customHeight="1" x14ac:dyDescent="0.25">
      <c r="A18" s="9" t="s">
        <v>25</v>
      </c>
      <c r="B18" s="41">
        <v>32</v>
      </c>
      <c r="C18" s="152" t="s">
        <v>297</v>
      </c>
      <c r="D18" s="152" t="s">
        <v>525</v>
      </c>
      <c r="E18" s="73" t="s">
        <v>462</v>
      </c>
      <c r="F18" s="15">
        <f t="shared" si="1"/>
        <v>2</v>
      </c>
      <c r="G18" s="91">
        <v>302</v>
      </c>
      <c r="H18" s="91">
        <v>12</v>
      </c>
      <c r="I18" s="243">
        <v>12</v>
      </c>
      <c r="J18" s="15">
        <f t="shared" si="2"/>
        <v>2</v>
      </c>
      <c r="K18" s="231">
        <v>91.7</v>
      </c>
      <c r="L18" s="15">
        <f t="shared" si="3"/>
        <v>4</v>
      </c>
      <c r="M18" s="233">
        <v>44652</v>
      </c>
      <c r="N18" s="15">
        <f>IF(M18='Месяц МНТРГ_апрель'!$A$2,4,IF(M18='Месяц МНТРГ_апрель'!$B$2,3,IF(M18='Месяц МНТРГ_апрель'!$C$2,2,IF(M18='Месяц МНТРГ_апрель'!$D$2,1,0))))</f>
        <v>4</v>
      </c>
      <c r="O18" s="149">
        <v>301</v>
      </c>
      <c r="P18" s="149">
        <v>301</v>
      </c>
      <c r="Q18" s="189">
        <f t="shared" si="4"/>
        <v>100</v>
      </c>
      <c r="R18" s="15">
        <f t="shared" si="5"/>
        <v>4</v>
      </c>
      <c r="S18" s="91">
        <v>324</v>
      </c>
      <c r="T18" s="91">
        <v>100</v>
      </c>
      <c r="U18" s="15">
        <f t="shared" si="6"/>
        <v>2</v>
      </c>
      <c r="V18" s="91">
        <v>6</v>
      </c>
      <c r="W18" s="91">
        <v>27</v>
      </c>
      <c r="X18" s="19">
        <f t="shared" si="0"/>
        <v>18</v>
      </c>
      <c r="Y18" s="19">
        <f t="shared" si="7"/>
        <v>100</v>
      </c>
    </row>
    <row r="19" spans="1:154" ht="30" customHeight="1" x14ac:dyDescent="0.25">
      <c r="A19" s="9" t="s">
        <v>25</v>
      </c>
      <c r="B19" s="41">
        <v>33</v>
      </c>
      <c r="C19" s="174" t="s">
        <v>288</v>
      </c>
      <c r="D19" s="245" t="s">
        <v>527</v>
      </c>
      <c r="E19" s="73" t="s">
        <v>462</v>
      </c>
      <c r="F19" s="15">
        <f t="shared" si="1"/>
        <v>2</v>
      </c>
      <c r="G19" s="91">
        <v>230</v>
      </c>
      <c r="H19" s="91">
        <v>9</v>
      </c>
      <c r="I19" s="243">
        <v>9</v>
      </c>
      <c r="J19" s="15">
        <f t="shared" si="2"/>
        <v>2</v>
      </c>
      <c r="K19" s="231">
        <v>93.3</v>
      </c>
      <c r="L19" s="15">
        <f t="shared" si="3"/>
        <v>4</v>
      </c>
      <c r="M19" s="233">
        <v>44652</v>
      </c>
      <c r="N19" s="15">
        <f>IF(M19='Месяц МНТРГ_апрель'!$A$2,4,IF(M19='Месяц МНТРГ_апрель'!$B$2,3,IF(M19='Месяц МНТРГ_апрель'!$C$2,2,IF(M19='Месяц МНТРГ_апрель'!$D$2,1,0))))</f>
        <v>4</v>
      </c>
      <c r="O19" s="149">
        <v>229</v>
      </c>
      <c r="P19" s="149">
        <v>229</v>
      </c>
      <c r="Q19" s="189">
        <f t="shared" si="4"/>
        <v>100</v>
      </c>
      <c r="R19" s="15">
        <f t="shared" si="5"/>
        <v>4</v>
      </c>
      <c r="S19" s="91">
        <v>252</v>
      </c>
      <c r="T19" s="91">
        <v>100</v>
      </c>
      <c r="U19" s="15">
        <f t="shared" si="6"/>
        <v>2</v>
      </c>
      <c r="V19" s="91">
        <v>1</v>
      </c>
      <c r="W19" s="91">
        <v>7</v>
      </c>
      <c r="X19" s="19">
        <f t="shared" si="0"/>
        <v>18</v>
      </c>
      <c r="Y19" s="19">
        <f t="shared" si="7"/>
        <v>100</v>
      </c>
    </row>
    <row r="20" spans="1:154" ht="30" customHeight="1" x14ac:dyDescent="0.25">
      <c r="A20" s="9" t="s">
        <v>25</v>
      </c>
      <c r="B20" s="41">
        <v>34</v>
      </c>
      <c r="C20" s="152" t="s">
        <v>294</v>
      </c>
      <c r="D20" s="152" t="s">
        <v>528</v>
      </c>
      <c r="E20" s="73" t="s">
        <v>462</v>
      </c>
      <c r="F20" s="15">
        <f t="shared" si="1"/>
        <v>2</v>
      </c>
      <c r="G20" s="91">
        <v>287</v>
      </c>
      <c r="H20" s="91">
        <v>12</v>
      </c>
      <c r="I20" s="235">
        <v>12</v>
      </c>
      <c r="J20" s="15">
        <f t="shared" si="2"/>
        <v>2</v>
      </c>
      <c r="K20" s="232">
        <v>95</v>
      </c>
      <c r="L20" s="15">
        <f t="shared" si="3"/>
        <v>4</v>
      </c>
      <c r="M20" s="233">
        <v>44652</v>
      </c>
      <c r="N20" s="15">
        <f>IF(M20='Месяц МНТРГ_апрель'!$A$2,4,IF(M20='Месяц МНТРГ_апрель'!$B$2,3,IF(M20='Месяц МНТРГ_апрель'!$C$2,2,IF(M20='Месяц МНТРГ_апрель'!$D$2,1,0))))</f>
        <v>4</v>
      </c>
      <c r="O20" s="149">
        <v>285</v>
      </c>
      <c r="P20" s="149">
        <v>285</v>
      </c>
      <c r="Q20" s="70">
        <f t="shared" si="4"/>
        <v>100</v>
      </c>
      <c r="R20" s="15">
        <f t="shared" si="5"/>
        <v>4</v>
      </c>
      <c r="S20" s="91">
        <v>438</v>
      </c>
      <c r="T20" s="91">
        <v>100</v>
      </c>
      <c r="U20" s="15">
        <f t="shared" si="6"/>
        <v>2</v>
      </c>
      <c r="V20" s="91">
        <v>2</v>
      </c>
      <c r="W20" s="91">
        <v>8</v>
      </c>
      <c r="X20" s="19">
        <f t="shared" si="0"/>
        <v>18</v>
      </c>
      <c r="Y20" s="19">
        <f t="shared" si="7"/>
        <v>100</v>
      </c>
    </row>
    <row r="21" spans="1:154" ht="30" customHeight="1" x14ac:dyDescent="0.25">
      <c r="A21" s="9" t="s">
        <v>26</v>
      </c>
      <c r="B21" s="41">
        <v>44</v>
      </c>
      <c r="C21" s="6" t="s">
        <v>18</v>
      </c>
      <c r="D21" s="6" t="s">
        <v>536</v>
      </c>
      <c r="E21" s="73" t="s">
        <v>462</v>
      </c>
      <c r="F21" s="15">
        <f t="shared" si="1"/>
        <v>2</v>
      </c>
      <c r="G21" s="175">
        <v>63</v>
      </c>
      <c r="H21" s="175">
        <v>3</v>
      </c>
      <c r="I21" s="238">
        <v>3</v>
      </c>
      <c r="J21" s="15">
        <f t="shared" si="2"/>
        <v>2</v>
      </c>
      <c r="K21" s="236">
        <v>93.333333333333329</v>
      </c>
      <c r="L21" s="15">
        <f t="shared" si="3"/>
        <v>4</v>
      </c>
      <c r="M21" s="223">
        <v>44652</v>
      </c>
      <c r="N21" s="15">
        <f>IF(M21='Месяц МНТРГ_апрель'!$A$2,4,IF(M21='Месяц МНТРГ_апрель'!$B$2,3,IF(M21='Месяц МНТРГ_апрель'!$C$2,2,IF(M21='Месяц МНТРГ_апрель'!$D$2,1,0))))</f>
        <v>4</v>
      </c>
      <c r="O21" s="175">
        <v>60</v>
      </c>
      <c r="P21" s="175">
        <v>60</v>
      </c>
      <c r="Q21" s="70">
        <f t="shared" si="4"/>
        <v>100</v>
      </c>
      <c r="R21" s="15">
        <f t="shared" si="5"/>
        <v>4</v>
      </c>
      <c r="S21" s="175">
        <v>64</v>
      </c>
      <c r="T21" s="175">
        <v>100</v>
      </c>
      <c r="U21" s="15">
        <f t="shared" si="6"/>
        <v>2</v>
      </c>
      <c r="V21" s="175">
        <v>0</v>
      </c>
      <c r="W21" s="175">
        <v>8</v>
      </c>
      <c r="X21" s="19">
        <f t="shared" si="0"/>
        <v>18</v>
      </c>
      <c r="Y21" s="19">
        <f t="shared" si="7"/>
        <v>100</v>
      </c>
    </row>
    <row r="22" spans="1:154" ht="30" customHeight="1" x14ac:dyDescent="0.25">
      <c r="A22" s="121" t="s">
        <v>28</v>
      </c>
      <c r="B22" s="41">
        <v>52</v>
      </c>
      <c r="C22" s="152" t="s">
        <v>281</v>
      </c>
      <c r="D22" s="152" t="s">
        <v>540</v>
      </c>
      <c r="E22" s="73" t="s">
        <v>462</v>
      </c>
      <c r="F22" s="15">
        <f t="shared" si="1"/>
        <v>2</v>
      </c>
      <c r="G22" s="91">
        <v>83</v>
      </c>
      <c r="H22" s="91">
        <v>4</v>
      </c>
      <c r="I22" s="243">
        <v>4</v>
      </c>
      <c r="J22" s="15">
        <f t="shared" si="2"/>
        <v>2</v>
      </c>
      <c r="K22" s="231">
        <v>98.3</v>
      </c>
      <c r="L22" s="15">
        <f t="shared" si="3"/>
        <v>4</v>
      </c>
      <c r="M22" s="233">
        <v>44652</v>
      </c>
      <c r="N22" s="15">
        <f>IF(M22='Месяц МНТРГ_апрель'!$A$2,4,IF(M22='Месяц МНТРГ_апрель'!$B$2,3,IF(M22='Месяц МНТРГ_апрель'!$C$2,2,IF(M22='Месяц МНТРГ_апрель'!$D$2,1,0))))</f>
        <v>4</v>
      </c>
      <c r="O22" s="149">
        <v>83</v>
      </c>
      <c r="P22" s="149">
        <v>83</v>
      </c>
      <c r="Q22" s="70">
        <f t="shared" si="4"/>
        <v>100</v>
      </c>
      <c r="R22" s="15">
        <f t="shared" si="5"/>
        <v>4</v>
      </c>
      <c r="S22" s="91">
        <v>74</v>
      </c>
      <c r="T22" s="91">
        <v>100</v>
      </c>
      <c r="U22" s="15">
        <f t="shared" si="6"/>
        <v>2</v>
      </c>
      <c r="V22" s="91">
        <v>6</v>
      </c>
      <c r="W22" s="91">
        <v>80</v>
      </c>
      <c r="X22" s="19">
        <f t="shared" si="0"/>
        <v>18</v>
      </c>
      <c r="Y22" s="19">
        <f t="shared" si="7"/>
        <v>100</v>
      </c>
    </row>
    <row r="23" spans="1:154" ht="30" customHeight="1" x14ac:dyDescent="0.25">
      <c r="A23" s="121" t="s">
        <v>28</v>
      </c>
      <c r="B23" s="41">
        <v>53</v>
      </c>
      <c r="C23" s="152" t="s">
        <v>283</v>
      </c>
      <c r="D23" s="152" t="s">
        <v>547</v>
      </c>
      <c r="E23" s="73" t="s">
        <v>462</v>
      </c>
      <c r="F23" s="15">
        <f t="shared" si="1"/>
        <v>2</v>
      </c>
      <c r="G23" s="91">
        <v>19</v>
      </c>
      <c r="H23" s="91">
        <v>2</v>
      </c>
      <c r="I23" s="235">
        <v>2</v>
      </c>
      <c r="J23" s="15">
        <f t="shared" si="2"/>
        <v>2</v>
      </c>
      <c r="K23" s="231">
        <v>91.7</v>
      </c>
      <c r="L23" s="15">
        <f t="shared" si="3"/>
        <v>4</v>
      </c>
      <c r="M23" s="233">
        <v>44652</v>
      </c>
      <c r="N23" s="15">
        <f>IF(M23='Месяц МНТРГ_апрель'!$A$2,4,IF(M23='Месяц МНТРГ_апрель'!$B$2,3,IF(M23='Месяц МНТРГ_апрель'!$C$2,2,IF(M23='Месяц МНТРГ_апрель'!$D$2,1,0))))</f>
        <v>4</v>
      </c>
      <c r="O23" s="149">
        <v>20</v>
      </c>
      <c r="P23" s="149">
        <v>19</v>
      </c>
      <c r="Q23" s="70">
        <f t="shared" si="4"/>
        <v>95</v>
      </c>
      <c r="R23" s="15">
        <f t="shared" si="5"/>
        <v>4</v>
      </c>
      <c r="S23" s="91">
        <v>27</v>
      </c>
      <c r="T23" s="91">
        <v>100</v>
      </c>
      <c r="U23" s="15">
        <f t="shared" si="6"/>
        <v>2</v>
      </c>
      <c r="V23" s="91">
        <v>2</v>
      </c>
      <c r="W23" s="91">
        <v>33</v>
      </c>
      <c r="X23" s="19">
        <f t="shared" si="0"/>
        <v>18</v>
      </c>
      <c r="Y23" s="19">
        <f t="shared" si="7"/>
        <v>100</v>
      </c>
    </row>
    <row r="24" spans="1:154" ht="30" customHeight="1" x14ac:dyDescent="0.25">
      <c r="A24" s="121" t="s">
        <v>28</v>
      </c>
      <c r="B24" s="41">
        <v>54</v>
      </c>
      <c r="C24" s="152" t="s">
        <v>278</v>
      </c>
      <c r="D24" s="152" t="s">
        <v>541</v>
      </c>
      <c r="E24" s="73" t="s">
        <v>462</v>
      </c>
      <c r="F24" s="15">
        <f t="shared" si="1"/>
        <v>2</v>
      </c>
      <c r="G24" s="91">
        <v>133</v>
      </c>
      <c r="H24" s="91">
        <v>6</v>
      </c>
      <c r="I24" s="235">
        <v>6</v>
      </c>
      <c r="J24" s="15">
        <f t="shared" si="2"/>
        <v>2</v>
      </c>
      <c r="K24" s="231">
        <v>96.7</v>
      </c>
      <c r="L24" s="15">
        <f t="shared" si="3"/>
        <v>4</v>
      </c>
      <c r="M24" s="233">
        <v>44652</v>
      </c>
      <c r="N24" s="15">
        <f>IF(M24='Месяц МНТРГ_апрель'!$A$2,4,IF(M24='Месяц МНТРГ_апрель'!$B$2,3,IF(M24='Месяц МНТРГ_апрель'!$C$2,2,IF(M24='Месяц МНТРГ_апрель'!$D$2,1,0))))</f>
        <v>4</v>
      </c>
      <c r="O24" s="149">
        <v>132</v>
      </c>
      <c r="P24" s="149">
        <v>132</v>
      </c>
      <c r="Q24" s="70">
        <f t="shared" si="4"/>
        <v>100</v>
      </c>
      <c r="R24" s="15">
        <f t="shared" si="5"/>
        <v>4</v>
      </c>
      <c r="S24" s="91">
        <v>221</v>
      </c>
      <c r="T24" s="91">
        <v>100</v>
      </c>
      <c r="U24" s="15">
        <f t="shared" si="6"/>
        <v>2</v>
      </c>
      <c r="V24" s="91">
        <v>0</v>
      </c>
      <c r="W24" s="91">
        <v>43</v>
      </c>
      <c r="X24" s="19">
        <f t="shared" si="0"/>
        <v>18</v>
      </c>
      <c r="Y24" s="19">
        <f t="shared" si="7"/>
        <v>100</v>
      </c>
    </row>
    <row r="25" spans="1:154" ht="30" customHeight="1" x14ac:dyDescent="0.25">
      <c r="A25" s="121" t="s">
        <v>28</v>
      </c>
      <c r="B25" s="41">
        <v>55</v>
      </c>
      <c r="C25" s="152" t="s">
        <v>279</v>
      </c>
      <c r="D25" s="152" t="s">
        <v>542</v>
      </c>
      <c r="E25" s="73" t="s">
        <v>462</v>
      </c>
      <c r="F25" s="15">
        <f t="shared" si="1"/>
        <v>2</v>
      </c>
      <c r="G25" s="91">
        <v>140</v>
      </c>
      <c r="H25" s="91">
        <v>6</v>
      </c>
      <c r="I25" s="235">
        <v>6</v>
      </c>
      <c r="J25" s="15">
        <f t="shared" si="2"/>
        <v>2</v>
      </c>
      <c r="K25" s="231">
        <v>93.3</v>
      </c>
      <c r="L25" s="15">
        <f t="shared" si="3"/>
        <v>4</v>
      </c>
      <c r="M25" s="233">
        <v>44652</v>
      </c>
      <c r="N25" s="15">
        <f>IF(M25='Месяц МНТРГ_апрель'!$A$2,4,IF(M25='Месяц МНТРГ_апрель'!$B$2,3,IF(M25='Месяц МНТРГ_апрель'!$C$2,2,IF(M25='Месяц МНТРГ_апрель'!$D$2,1,0))))</f>
        <v>4</v>
      </c>
      <c r="O25" s="149">
        <v>137</v>
      </c>
      <c r="P25" s="149">
        <v>137</v>
      </c>
      <c r="Q25" s="70">
        <f t="shared" si="4"/>
        <v>100</v>
      </c>
      <c r="R25" s="15">
        <f t="shared" si="5"/>
        <v>4</v>
      </c>
      <c r="S25" s="91">
        <v>207</v>
      </c>
      <c r="T25" s="91">
        <v>100</v>
      </c>
      <c r="U25" s="15">
        <f t="shared" si="6"/>
        <v>2</v>
      </c>
      <c r="V25" s="91">
        <v>34</v>
      </c>
      <c r="W25" s="91">
        <v>146</v>
      </c>
      <c r="X25" s="19">
        <f t="shared" si="0"/>
        <v>18</v>
      </c>
      <c r="Y25" s="19">
        <f t="shared" si="7"/>
        <v>100</v>
      </c>
    </row>
    <row r="26" spans="1:154" ht="30" customHeight="1" x14ac:dyDescent="0.25">
      <c r="A26" s="121" t="s">
        <v>28</v>
      </c>
      <c r="B26" s="41">
        <v>56</v>
      </c>
      <c r="C26" s="152" t="s">
        <v>280</v>
      </c>
      <c r="D26" s="152" t="s">
        <v>543</v>
      </c>
      <c r="E26" s="73" t="s">
        <v>462</v>
      </c>
      <c r="F26" s="15">
        <f t="shared" si="1"/>
        <v>2</v>
      </c>
      <c r="G26" s="91">
        <v>44</v>
      </c>
      <c r="H26" s="91">
        <v>3</v>
      </c>
      <c r="I26" s="235">
        <v>3</v>
      </c>
      <c r="J26" s="15">
        <f t="shared" si="2"/>
        <v>2</v>
      </c>
      <c r="K26" s="231">
        <v>98.3</v>
      </c>
      <c r="L26" s="15">
        <f t="shared" si="3"/>
        <v>4</v>
      </c>
      <c r="M26" s="233">
        <v>44652</v>
      </c>
      <c r="N26" s="15">
        <f>IF(M26='Месяц МНТРГ_апрель'!$A$2,4,IF(M26='Месяц МНТРГ_апрель'!$B$2,3,IF(M26='Месяц МНТРГ_апрель'!$C$2,2,IF(M26='Месяц МНТРГ_апрель'!$D$2,1,0))))</f>
        <v>4</v>
      </c>
      <c r="O26" s="149">
        <v>44</v>
      </c>
      <c r="P26" s="149">
        <v>44</v>
      </c>
      <c r="Q26" s="70">
        <f t="shared" si="4"/>
        <v>100</v>
      </c>
      <c r="R26" s="15">
        <f t="shared" si="5"/>
        <v>4</v>
      </c>
      <c r="S26" s="91">
        <v>41</v>
      </c>
      <c r="T26" s="91">
        <v>100</v>
      </c>
      <c r="U26" s="15">
        <f t="shared" si="6"/>
        <v>2</v>
      </c>
      <c r="V26" s="91">
        <v>7</v>
      </c>
      <c r="W26" s="91">
        <v>5</v>
      </c>
      <c r="X26" s="19">
        <f t="shared" si="0"/>
        <v>18</v>
      </c>
      <c r="Y26" s="19">
        <f t="shared" si="7"/>
        <v>100</v>
      </c>
    </row>
    <row r="27" spans="1:154" ht="30" customHeight="1" x14ac:dyDescent="0.25">
      <c r="A27" s="121" t="s">
        <v>28</v>
      </c>
      <c r="B27" s="41">
        <v>57</v>
      </c>
      <c r="C27" s="152" t="s">
        <v>282</v>
      </c>
      <c r="D27" s="152" t="s">
        <v>544</v>
      </c>
      <c r="E27" s="73" t="s">
        <v>462</v>
      </c>
      <c r="F27" s="15">
        <f t="shared" si="1"/>
        <v>2</v>
      </c>
      <c r="G27" s="91">
        <v>102</v>
      </c>
      <c r="H27" s="91">
        <v>5</v>
      </c>
      <c r="I27" s="235">
        <v>5</v>
      </c>
      <c r="J27" s="15">
        <f t="shared" si="2"/>
        <v>2</v>
      </c>
      <c r="K27" s="231">
        <v>98.3</v>
      </c>
      <c r="L27" s="15">
        <f t="shared" si="3"/>
        <v>4</v>
      </c>
      <c r="M27" s="233">
        <v>44652</v>
      </c>
      <c r="N27" s="15">
        <f>IF(M27='Месяц МНТРГ_апрель'!$A$2,4,IF(M27='Месяц МНТРГ_апрель'!$B$2,3,IF(M27='Месяц МНТРГ_апрель'!$C$2,2,IF(M27='Месяц МНТРГ_апрель'!$D$2,1,0))))</f>
        <v>4</v>
      </c>
      <c r="O27" s="149">
        <v>101</v>
      </c>
      <c r="P27" s="149">
        <v>100</v>
      </c>
      <c r="Q27" s="70">
        <f t="shared" si="4"/>
        <v>99</v>
      </c>
      <c r="R27" s="15">
        <f t="shared" si="5"/>
        <v>4</v>
      </c>
      <c r="S27" s="91">
        <v>97</v>
      </c>
      <c r="T27" s="91">
        <v>100</v>
      </c>
      <c r="U27" s="15">
        <f t="shared" si="6"/>
        <v>2</v>
      </c>
      <c r="V27" s="91">
        <v>17</v>
      </c>
      <c r="W27" s="91">
        <v>112</v>
      </c>
      <c r="X27" s="19">
        <f t="shared" si="0"/>
        <v>18</v>
      </c>
      <c r="Y27" s="19">
        <f t="shared" si="7"/>
        <v>100</v>
      </c>
    </row>
    <row r="28" spans="1:154" ht="30" customHeight="1" x14ac:dyDescent="0.25">
      <c r="A28" s="121" t="s">
        <v>28</v>
      </c>
      <c r="B28" s="41">
        <v>58</v>
      </c>
      <c r="C28" s="152" t="s">
        <v>275</v>
      </c>
      <c r="D28" s="152" t="s">
        <v>548</v>
      </c>
      <c r="E28" s="73" t="s">
        <v>462</v>
      </c>
      <c r="F28" s="15">
        <f t="shared" si="1"/>
        <v>2</v>
      </c>
      <c r="G28" s="91">
        <v>283</v>
      </c>
      <c r="H28" s="91">
        <v>12</v>
      </c>
      <c r="I28" s="235">
        <v>12</v>
      </c>
      <c r="J28" s="15">
        <f t="shared" si="2"/>
        <v>2</v>
      </c>
      <c r="K28" s="231">
        <v>91.7</v>
      </c>
      <c r="L28" s="15">
        <f t="shared" si="3"/>
        <v>4</v>
      </c>
      <c r="M28" s="233">
        <v>44652</v>
      </c>
      <c r="N28" s="15">
        <f>IF(M28='Месяц МНТРГ_апрель'!$A$2,4,IF(M28='Месяц МНТРГ_апрель'!$B$2,3,IF(M28='Месяц МНТРГ_апрель'!$C$2,2,IF(M28='Месяц МНТРГ_апрель'!$D$2,1,0))))</f>
        <v>4</v>
      </c>
      <c r="O28" s="149">
        <v>280</v>
      </c>
      <c r="P28" s="149">
        <v>279</v>
      </c>
      <c r="Q28" s="70">
        <f t="shared" si="4"/>
        <v>100</v>
      </c>
      <c r="R28" s="15">
        <f t="shared" si="5"/>
        <v>4</v>
      </c>
      <c r="S28" s="91">
        <v>449</v>
      </c>
      <c r="T28" s="91">
        <v>100</v>
      </c>
      <c r="U28" s="15">
        <f t="shared" si="6"/>
        <v>2</v>
      </c>
      <c r="V28" s="91">
        <v>7</v>
      </c>
      <c r="W28" s="91">
        <v>68</v>
      </c>
      <c r="X28" s="19">
        <f t="shared" si="0"/>
        <v>18</v>
      </c>
      <c r="Y28" s="19">
        <f t="shared" si="7"/>
        <v>100</v>
      </c>
    </row>
    <row r="29" spans="1:154" ht="30" customHeight="1" x14ac:dyDescent="0.25">
      <c r="A29" s="121" t="s">
        <v>28</v>
      </c>
      <c r="B29" s="41">
        <v>59</v>
      </c>
      <c r="C29" s="152" t="s">
        <v>276</v>
      </c>
      <c r="D29" s="152" t="s">
        <v>545</v>
      </c>
      <c r="E29" s="73" t="s">
        <v>462</v>
      </c>
      <c r="F29" s="15">
        <f t="shared" si="1"/>
        <v>2</v>
      </c>
      <c r="G29" s="91">
        <v>45</v>
      </c>
      <c r="H29" s="91">
        <v>3</v>
      </c>
      <c r="I29" s="235">
        <v>3</v>
      </c>
      <c r="J29" s="15">
        <f t="shared" si="2"/>
        <v>2</v>
      </c>
      <c r="K29" s="232">
        <v>100</v>
      </c>
      <c r="L29" s="15">
        <f t="shared" si="3"/>
        <v>4</v>
      </c>
      <c r="M29" s="233">
        <v>44652</v>
      </c>
      <c r="N29" s="15">
        <f>IF(M29='Месяц МНТРГ_апрель'!$A$2,4,IF(M29='Месяц МНТРГ_апрель'!$B$2,3,IF(M29='Месяц МНТРГ_апрель'!$C$2,2,IF(M29='Месяц МНТРГ_апрель'!$D$2,1,0))))</f>
        <v>4</v>
      </c>
      <c r="O29" s="149">
        <v>45</v>
      </c>
      <c r="P29" s="149">
        <v>45</v>
      </c>
      <c r="Q29" s="70">
        <f t="shared" si="4"/>
        <v>100</v>
      </c>
      <c r="R29" s="15">
        <f t="shared" si="5"/>
        <v>4</v>
      </c>
      <c r="S29" s="91">
        <v>57</v>
      </c>
      <c r="T29" s="91">
        <v>100</v>
      </c>
      <c r="U29" s="15">
        <f t="shared" si="6"/>
        <v>2</v>
      </c>
      <c r="V29" s="91">
        <v>0</v>
      </c>
      <c r="W29" s="91">
        <v>21</v>
      </c>
      <c r="X29" s="19">
        <f t="shared" si="0"/>
        <v>18</v>
      </c>
      <c r="Y29" s="19">
        <f t="shared" si="7"/>
        <v>100</v>
      </c>
    </row>
    <row r="30" spans="1:154" ht="30" customHeight="1" x14ac:dyDescent="0.25">
      <c r="A30" s="121" t="s">
        <v>28</v>
      </c>
      <c r="B30" s="41">
        <v>60</v>
      </c>
      <c r="C30" s="152" t="s">
        <v>277</v>
      </c>
      <c r="D30" s="152" t="s">
        <v>546</v>
      </c>
      <c r="E30" s="73" t="s">
        <v>462</v>
      </c>
      <c r="F30" s="15">
        <f t="shared" si="1"/>
        <v>2</v>
      </c>
      <c r="G30" s="91">
        <v>71</v>
      </c>
      <c r="H30" s="91">
        <v>4</v>
      </c>
      <c r="I30" s="235">
        <v>4</v>
      </c>
      <c r="J30" s="15">
        <f t="shared" si="2"/>
        <v>2</v>
      </c>
      <c r="K30" s="231">
        <v>98.3</v>
      </c>
      <c r="L30" s="15">
        <f t="shared" si="3"/>
        <v>4</v>
      </c>
      <c r="M30" s="233">
        <v>44652</v>
      </c>
      <c r="N30" s="15">
        <f>IF(M30='Месяц МНТРГ_апрель'!$A$2,4,IF(M30='Месяц МНТРГ_апрель'!$B$2,3,IF(M30='Месяц МНТРГ_апрель'!$C$2,2,IF(M30='Месяц МНТРГ_апрель'!$D$2,1,0))))</f>
        <v>4</v>
      </c>
      <c r="O30" s="149">
        <v>71</v>
      </c>
      <c r="P30" s="149">
        <v>69</v>
      </c>
      <c r="Q30" s="70">
        <f t="shared" si="4"/>
        <v>97</v>
      </c>
      <c r="R30" s="15">
        <f t="shared" si="5"/>
        <v>4</v>
      </c>
      <c r="S30" s="91">
        <v>74</v>
      </c>
      <c r="T30" s="91">
        <v>100</v>
      </c>
      <c r="U30" s="15">
        <f t="shared" si="6"/>
        <v>2</v>
      </c>
      <c r="V30" s="91">
        <v>0</v>
      </c>
      <c r="W30" s="91">
        <v>63</v>
      </c>
      <c r="X30" s="19">
        <f t="shared" si="0"/>
        <v>18</v>
      </c>
      <c r="Y30" s="19">
        <f t="shared" si="7"/>
        <v>100</v>
      </c>
    </row>
    <row r="31" spans="1:154" ht="30" customHeight="1" x14ac:dyDescent="0.25">
      <c r="A31" s="9" t="s">
        <v>29</v>
      </c>
      <c r="B31" s="41">
        <v>61</v>
      </c>
      <c r="C31" s="152" t="s">
        <v>301</v>
      </c>
      <c r="D31" s="152" t="s">
        <v>550</v>
      </c>
      <c r="E31" s="73" t="s">
        <v>462</v>
      </c>
      <c r="F31" s="15">
        <f t="shared" si="1"/>
        <v>2</v>
      </c>
      <c r="G31" s="91">
        <v>223</v>
      </c>
      <c r="H31" s="91">
        <v>10</v>
      </c>
      <c r="I31" s="235">
        <v>10</v>
      </c>
      <c r="J31" s="15">
        <f t="shared" si="2"/>
        <v>2</v>
      </c>
      <c r="K31" s="231">
        <v>100</v>
      </c>
      <c r="L31" s="15">
        <f t="shared" si="3"/>
        <v>4</v>
      </c>
      <c r="M31" s="233">
        <v>44652</v>
      </c>
      <c r="N31" s="15">
        <f>IF(M31='Месяц МНТРГ_апрель'!$A$2,4,IF(M31='Месяц МНТРГ_апрель'!$B$2,3,IF(M31='Месяц МНТРГ_апрель'!$C$2,2,IF(M31='Месяц МНТРГ_апрель'!$D$2,1,0))))</f>
        <v>4</v>
      </c>
      <c r="O31" s="248">
        <v>223</v>
      </c>
      <c r="P31" s="248">
        <v>213</v>
      </c>
      <c r="Q31" s="70">
        <f t="shared" si="4"/>
        <v>96</v>
      </c>
      <c r="R31" s="15">
        <f t="shared" si="5"/>
        <v>4</v>
      </c>
      <c r="S31" s="91">
        <v>290</v>
      </c>
      <c r="T31" s="91">
        <v>100</v>
      </c>
      <c r="U31" s="15">
        <f t="shared" si="6"/>
        <v>2</v>
      </c>
      <c r="V31" s="91">
        <v>8</v>
      </c>
      <c r="W31" s="91">
        <v>94</v>
      </c>
      <c r="X31" s="19">
        <f t="shared" si="0"/>
        <v>18</v>
      </c>
      <c r="Y31" s="19">
        <f t="shared" si="7"/>
        <v>100</v>
      </c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</row>
    <row r="32" spans="1:154" ht="30" customHeight="1" x14ac:dyDescent="0.25">
      <c r="A32" s="121" t="s">
        <v>30</v>
      </c>
      <c r="B32" s="41">
        <v>69</v>
      </c>
      <c r="C32" s="152" t="s">
        <v>314</v>
      </c>
      <c r="D32" s="152" t="s">
        <v>558</v>
      </c>
      <c r="E32" s="73" t="s">
        <v>462</v>
      </c>
      <c r="F32" s="15">
        <f t="shared" si="1"/>
        <v>2</v>
      </c>
      <c r="G32" s="91">
        <v>262</v>
      </c>
      <c r="H32" s="91">
        <v>12</v>
      </c>
      <c r="I32" s="235">
        <v>12</v>
      </c>
      <c r="J32" s="15">
        <f t="shared" si="2"/>
        <v>2</v>
      </c>
      <c r="K32" s="232">
        <v>93.333333333333329</v>
      </c>
      <c r="L32" s="15">
        <f t="shared" si="3"/>
        <v>4</v>
      </c>
      <c r="M32" s="233">
        <v>44652</v>
      </c>
      <c r="N32" s="15">
        <f>IF(M32='Месяц МНТРГ_апрель'!$A$2,4,IF(M32='Месяц МНТРГ_апрель'!$B$2,3,IF(M32='Месяц МНТРГ_апрель'!$C$2,2,IF(M32='Месяц МНТРГ_апрель'!$D$2,1,0))))</f>
        <v>4</v>
      </c>
      <c r="O32" s="91">
        <v>260</v>
      </c>
      <c r="P32" s="91">
        <v>260</v>
      </c>
      <c r="Q32" s="70">
        <f t="shared" si="4"/>
        <v>100</v>
      </c>
      <c r="R32" s="15">
        <f t="shared" si="5"/>
        <v>4</v>
      </c>
      <c r="S32" s="91">
        <v>377</v>
      </c>
      <c r="T32" s="91">
        <v>100</v>
      </c>
      <c r="U32" s="15">
        <f t="shared" si="6"/>
        <v>2</v>
      </c>
      <c r="V32" s="91">
        <v>22</v>
      </c>
      <c r="W32" s="91">
        <v>14</v>
      </c>
      <c r="X32" s="19">
        <f t="shared" si="0"/>
        <v>18</v>
      </c>
      <c r="Y32" s="19">
        <f t="shared" si="7"/>
        <v>100</v>
      </c>
      <c r="Z32" s="1"/>
      <c r="AA32" s="1"/>
      <c r="AB32" s="170"/>
      <c r="AC32" s="171"/>
      <c r="AD32" s="17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</row>
    <row r="33" spans="1:154" ht="30" customHeight="1" x14ac:dyDescent="0.25">
      <c r="A33" s="121" t="s">
        <v>30</v>
      </c>
      <c r="B33" s="41">
        <v>70</v>
      </c>
      <c r="C33" s="152" t="s">
        <v>315</v>
      </c>
      <c r="D33" s="152" t="s">
        <v>560</v>
      </c>
      <c r="E33" s="73" t="s">
        <v>462</v>
      </c>
      <c r="F33" s="15">
        <f t="shared" si="1"/>
        <v>2</v>
      </c>
      <c r="G33" s="91">
        <v>137</v>
      </c>
      <c r="H33" s="91">
        <v>8</v>
      </c>
      <c r="I33" s="235">
        <v>8</v>
      </c>
      <c r="J33" s="15">
        <f t="shared" si="2"/>
        <v>2</v>
      </c>
      <c r="K33" s="232">
        <v>96.666666666666671</v>
      </c>
      <c r="L33" s="15">
        <f t="shared" si="3"/>
        <v>4</v>
      </c>
      <c r="M33" s="233">
        <v>44652</v>
      </c>
      <c r="N33" s="15">
        <f>IF(M33='Месяц МНТРГ_апрель'!$A$2,4,IF(M33='Месяц МНТРГ_апрель'!$B$2,3,IF(M33='Месяц МНТРГ_апрель'!$C$2,2,IF(M33='Месяц МНТРГ_апрель'!$D$2,1,0))))</f>
        <v>4</v>
      </c>
      <c r="O33" s="91">
        <v>135</v>
      </c>
      <c r="P33" s="91">
        <v>135</v>
      </c>
      <c r="Q33" s="70">
        <f t="shared" si="4"/>
        <v>100</v>
      </c>
      <c r="R33" s="15">
        <f t="shared" si="5"/>
        <v>4</v>
      </c>
      <c r="S33" s="91">
        <v>145</v>
      </c>
      <c r="T33" s="91">
        <v>100</v>
      </c>
      <c r="U33" s="15">
        <f t="shared" si="6"/>
        <v>2</v>
      </c>
      <c r="V33" s="91">
        <v>2</v>
      </c>
      <c r="W33" s="91">
        <v>13</v>
      </c>
      <c r="X33" s="19">
        <f t="shared" si="0"/>
        <v>18</v>
      </c>
      <c r="Y33" s="19">
        <f t="shared" si="7"/>
        <v>100</v>
      </c>
      <c r="Z33" s="1"/>
      <c r="AA33" s="1"/>
      <c r="AB33" s="170"/>
      <c r="AC33" s="171"/>
      <c r="AD33" s="17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</row>
    <row r="34" spans="1:154" ht="30" customHeight="1" x14ac:dyDescent="0.25">
      <c r="A34" s="121" t="s">
        <v>30</v>
      </c>
      <c r="B34" s="41">
        <v>71</v>
      </c>
      <c r="C34" s="152" t="s">
        <v>311</v>
      </c>
      <c r="D34" s="152" t="s">
        <v>563</v>
      </c>
      <c r="E34" s="73" t="s">
        <v>462</v>
      </c>
      <c r="F34" s="15">
        <f t="shared" si="1"/>
        <v>2</v>
      </c>
      <c r="G34" s="91">
        <v>142</v>
      </c>
      <c r="H34" s="91">
        <v>6</v>
      </c>
      <c r="I34" s="235">
        <v>6</v>
      </c>
      <c r="J34" s="15">
        <f t="shared" si="2"/>
        <v>2</v>
      </c>
      <c r="K34" s="232">
        <v>91.666666666666657</v>
      </c>
      <c r="L34" s="15">
        <f t="shared" si="3"/>
        <v>4</v>
      </c>
      <c r="M34" s="233">
        <v>44652</v>
      </c>
      <c r="N34" s="15">
        <f>IF(M34='Месяц МНТРГ_апрель'!$A$2,4,IF(M34='Месяц МНТРГ_апрель'!$B$2,3,IF(M34='Месяц МНТРГ_апрель'!$C$2,2,IF(M34='Месяц МНТРГ_апрель'!$D$2,1,0))))</f>
        <v>4</v>
      </c>
      <c r="O34" s="91">
        <v>144</v>
      </c>
      <c r="P34" s="91">
        <v>144</v>
      </c>
      <c r="Q34" s="70">
        <f t="shared" si="4"/>
        <v>100</v>
      </c>
      <c r="R34" s="15">
        <f t="shared" si="5"/>
        <v>4</v>
      </c>
      <c r="S34" s="91">
        <v>202</v>
      </c>
      <c r="T34" s="91">
        <v>100</v>
      </c>
      <c r="U34" s="15">
        <f t="shared" si="6"/>
        <v>2</v>
      </c>
      <c r="V34" s="91">
        <v>2</v>
      </c>
      <c r="W34" s="91">
        <v>29</v>
      </c>
      <c r="X34" s="19">
        <f t="shared" si="0"/>
        <v>18</v>
      </c>
      <c r="Y34" s="19">
        <f t="shared" si="7"/>
        <v>100</v>
      </c>
      <c r="Z34" s="1"/>
      <c r="AA34" s="1"/>
      <c r="AB34" s="170"/>
      <c r="AC34" s="171"/>
      <c r="AD34" s="17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</row>
    <row r="35" spans="1:154" ht="30" customHeight="1" x14ac:dyDescent="0.25">
      <c r="A35" s="121" t="s">
        <v>30</v>
      </c>
      <c r="B35" s="41">
        <v>72</v>
      </c>
      <c r="C35" s="152" t="s">
        <v>312</v>
      </c>
      <c r="D35" s="152" t="s">
        <v>561</v>
      </c>
      <c r="E35" s="73" t="s">
        <v>462</v>
      </c>
      <c r="F35" s="15">
        <f t="shared" si="1"/>
        <v>2</v>
      </c>
      <c r="G35" s="91">
        <v>244</v>
      </c>
      <c r="H35" s="91">
        <v>12</v>
      </c>
      <c r="I35" s="235">
        <v>12</v>
      </c>
      <c r="J35" s="15">
        <f t="shared" si="2"/>
        <v>2</v>
      </c>
      <c r="K35" s="232">
        <v>96.666666666666671</v>
      </c>
      <c r="L35" s="15">
        <f t="shared" si="3"/>
        <v>4</v>
      </c>
      <c r="M35" s="233">
        <v>44652</v>
      </c>
      <c r="N35" s="15">
        <f>IF(M35='Месяц МНТРГ_апрель'!$A$2,4,IF(M35='Месяц МНТРГ_апрель'!$B$2,3,IF(M35='Месяц МНТРГ_апрель'!$C$2,2,IF(M35='Месяц МНТРГ_апрель'!$D$2,1,0))))</f>
        <v>4</v>
      </c>
      <c r="O35" s="91">
        <v>243</v>
      </c>
      <c r="P35" s="91">
        <v>228</v>
      </c>
      <c r="Q35" s="70">
        <f t="shared" si="4"/>
        <v>94</v>
      </c>
      <c r="R35" s="15">
        <f t="shared" si="5"/>
        <v>4</v>
      </c>
      <c r="S35" s="91">
        <v>391</v>
      </c>
      <c r="T35" s="91">
        <v>100</v>
      </c>
      <c r="U35" s="15">
        <f t="shared" si="6"/>
        <v>2</v>
      </c>
      <c r="V35" s="91">
        <v>13</v>
      </c>
      <c r="W35" s="91">
        <v>17</v>
      </c>
      <c r="X35" s="19">
        <f t="shared" si="0"/>
        <v>18</v>
      </c>
      <c r="Y35" s="19">
        <f t="shared" ref="Y35:Y66" si="8">ROUND(X35/$X$2*100,0)</f>
        <v>100</v>
      </c>
      <c r="Z35" s="1"/>
      <c r="AA35" s="1"/>
      <c r="AB35" s="170"/>
      <c r="AC35" s="171"/>
      <c r="AD35" s="17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</row>
    <row r="36" spans="1:154" ht="30" customHeight="1" x14ac:dyDescent="0.25">
      <c r="A36" s="121" t="s">
        <v>30</v>
      </c>
      <c r="B36" s="41">
        <v>73</v>
      </c>
      <c r="C36" s="152" t="s">
        <v>313</v>
      </c>
      <c r="D36" s="152" t="s">
        <v>564</v>
      </c>
      <c r="E36" s="73" t="s">
        <v>462</v>
      </c>
      <c r="F36" s="15">
        <f t="shared" si="1"/>
        <v>2</v>
      </c>
      <c r="G36" s="91">
        <v>174</v>
      </c>
      <c r="H36" s="91">
        <v>12</v>
      </c>
      <c r="I36" s="235">
        <v>12</v>
      </c>
      <c r="J36" s="15">
        <f t="shared" si="2"/>
        <v>2</v>
      </c>
      <c r="K36" s="232">
        <v>91.666666666666657</v>
      </c>
      <c r="L36" s="15">
        <f t="shared" si="3"/>
        <v>4</v>
      </c>
      <c r="M36" s="233">
        <v>44652</v>
      </c>
      <c r="N36" s="15">
        <f>IF(M36='Месяц МНТРГ_апрель'!$A$2,4,IF(M36='Месяц МНТРГ_апрель'!$B$2,3,IF(M36='Месяц МНТРГ_апрель'!$C$2,2,IF(M36='Месяц МНТРГ_апрель'!$D$2,1,0))))</f>
        <v>4</v>
      </c>
      <c r="O36" s="91">
        <v>171</v>
      </c>
      <c r="P36" s="91">
        <v>171</v>
      </c>
      <c r="Q36" s="70">
        <f t="shared" si="4"/>
        <v>100</v>
      </c>
      <c r="R36" s="15">
        <f t="shared" si="5"/>
        <v>4</v>
      </c>
      <c r="S36" s="91">
        <v>241</v>
      </c>
      <c r="T36" s="91">
        <v>100</v>
      </c>
      <c r="U36" s="15">
        <f t="shared" si="6"/>
        <v>2</v>
      </c>
      <c r="V36" s="91">
        <v>3</v>
      </c>
      <c r="W36" s="91">
        <v>261</v>
      </c>
      <c r="X36" s="19">
        <f t="shared" si="0"/>
        <v>18</v>
      </c>
      <c r="Y36" s="19">
        <f t="shared" si="8"/>
        <v>100</v>
      </c>
      <c r="Z36" s="1"/>
      <c r="AA36" s="1"/>
      <c r="AB36" s="170"/>
      <c r="AC36" s="171"/>
      <c r="AD36" s="17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</row>
    <row r="37" spans="1:154" ht="30" customHeight="1" x14ac:dyDescent="0.25">
      <c r="A37" s="121" t="s">
        <v>30</v>
      </c>
      <c r="B37" s="41">
        <v>74</v>
      </c>
      <c r="C37" s="152" t="s">
        <v>316</v>
      </c>
      <c r="D37" s="152" t="s">
        <v>562</v>
      </c>
      <c r="E37" s="73" t="s">
        <v>462</v>
      </c>
      <c r="F37" s="15">
        <f t="shared" si="1"/>
        <v>2</v>
      </c>
      <c r="G37" s="91">
        <v>19</v>
      </c>
      <c r="H37" s="91">
        <v>2</v>
      </c>
      <c r="I37" s="235">
        <v>2</v>
      </c>
      <c r="J37" s="15">
        <f t="shared" si="2"/>
        <v>2</v>
      </c>
      <c r="K37" s="232">
        <v>95</v>
      </c>
      <c r="L37" s="15">
        <f t="shared" si="3"/>
        <v>4</v>
      </c>
      <c r="M37" s="233">
        <v>44652</v>
      </c>
      <c r="N37" s="15">
        <f>IF(M37='Месяц МНТРГ_апрель'!$A$2,4,IF(M37='Месяц МНТРГ_апрель'!$B$2,3,IF(M37='Месяц МНТРГ_апрель'!$C$2,2,IF(M37='Месяц МНТРГ_апрель'!$D$2,1,0))))</f>
        <v>4</v>
      </c>
      <c r="O37" s="91">
        <v>19</v>
      </c>
      <c r="P37" s="91">
        <v>19</v>
      </c>
      <c r="Q37" s="70">
        <f t="shared" si="4"/>
        <v>100</v>
      </c>
      <c r="R37" s="15">
        <f t="shared" si="5"/>
        <v>4</v>
      </c>
      <c r="S37" s="91">
        <v>28</v>
      </c>
      <c r="T37" s="91">
        <v>100</v>
      </c>
      <c r="U37" s="15">
        <f t="shared" si="6"/>
        <v>2</v>
      </c>
      <c r="V37" s="91">
        <v>1</v>
      </c>
      <c r="W37" s="91">
        <v>40</v>
      </c>
      <c r="X37" s="19">
        <f t="shared" si="0"/>
        <v>18</v>
      </c>
      <c r="Y37" s="19">
        <f t="shared" si="8"/>
        <v>100</v>
      </c>
      <c r="Z37" s="1"/>
      <c r="AA37" s="1"/>
      <c r="AB37" s="170"/>
      <c r="AC37" s="171"/>
      <c r="AD37" s="17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</row>
    <row r="38" spans="1:154" ht="30" customHeight="1" x14ac:dyDescent="0.25">
      <c r="A38" s="44" t="s">
        <v>31</v>
      </c>
      <c r="B38" s="41">
        <v>78</v>
      </c>
      <c r="C38" s="152" t="s">
        <v>334</v>
      </c>
      <c r="D38" s="152" t="s">
        <v>566</v>
      </c>
      <c r="E38" s="146" t="s">
        <v>462</v>
      </c>
      <c r="F38" s="90">
        <f t="shared" si="1"/>
        <v>2</v>
      </c>
      <c r="G38" s="91">
        <v>235</v>
      </c>
      <c r="H38" s="91">
        <v>11</v>
      </c>
      <c r="I38" s="235">
        <v>12</v>
      </c>
      <c r="J38" s="90">
        <f t="shared" si="2"/>
        <v>2</v>
      </c>
      <c r="K38" s="232">
        <v>91.666666666666657</v>
      </c>
      <c r="L38" s="90">
        <f t="shared" si="3"/>
        <v>4</v>
      </c>
      <c r="M38" s="233">
        <v>44652</v>
      </c>
      <c r="N38" s="15">
        <f>IF(M38='Месяц МНТРГ_апрель'!$A$2,4,IF(M38='Месяц МНТРГ_апрель'!$B$2,3,IF(M38='Месяц МНТРГ_апрель'!$C$2,2,IF(M38='Месяц МНТРГ_апрель'!$D$2,1,0))))</f>
        <v>4</v>
      </c>
      <c r="O38" s="91">
        <v>233</v>
      </c>
      <c r="P38" s="91">
        <v>217</v>
      </c>
      <c r="Q38" s="81">
        <f t="shared" si="4"/>
        <v>93</v>
      </c>
      <c r="R38" s="90">
        <f t="shared" si="5"/>
        <v>4</v>
      </c>
      <c r="S38" s="91">
        <v>377</v>
      </c>
      <c r="T38" s="91">
        <v>100</v>
      </c>
      <c r="U38" s="15">
        <f t="shared" si="6"/>
        <v>2</v>
      </c>
      <c r="V38" s="91">
        <v>12</v>
      </c>
      <c r="W38" s="91">
        <v>145</v>
      </c>
      <c r="X38" s="19">
        <f t="shared" si="0"/>
        <v>18</v>
      </c>
      <c r="Y38" s="19">
        <f t="shared" si="8"/>
        <v>100</v>
      </c>
      <c r="Z38" s="1"/>
      <c r="AA38" s="1"/>
      <c r="AB38" s="170"/>
      <c r="AC38" s="171"/>
      <c r="AD38" s="17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</row>
    <row r="39" spans="1:154" ht="30" customHeight="1" x14ac:dyDescent="0.25">
      <c r="A39" s="44" t="s">
        <v>31</v>
      </c>
      <c r="B39" s="41">
        <v>79</v>
      </c>
      <c r="C39" s="152" t="s">
        <v>335</v>
      </c>
      <c r="D39" s="152" t="s">
        <v>567</v>
      </c>
      <c r="E39" s="146" t="s">
        <v>462</v>
      </c>
      <c r="F39" s="90">
        <f t="shared" si="1"/>
        <v>2</v>
      </c>
      <c r="G39" s="91">
        <v>211</v>
      </c>
      <c r="H39" s="91">
        <v>10</v>
      </c>
      <c r="I39" s="235">
        <v>10</v>
      </c>
      <c r="J39" s="90">
        <f t="shared" si="2"/>
        <v>2</v>
      </c>
      <c r="K39" s="232">
        <v>93.333333333333329</v>
      </c>
      <c r="L39" s="90">
        <f t="shared" si="3"/>
        <v>4</v>
      </c>
      <c r="M39" s="233">
        <v>44652</v>
      </c>
      <c r="N39" s="15">
        <f>IF(M39='Месяц МНТРГ_апрель'!$A$2,4,IF(M39='Месяц МНТРГ_апрель'!$B$2,3,IF(M39='Месяц МНТРГ_апрель'!$C$2,2,IF(M39='Месяц МНТРГ_апрель'!$D$2,1,0))))</f>
        <v>4</v>
      </c>
      <c r="O39" s="91">
        <v>208</v>
      </c>
      <c r="P39" s="91">
        <v>208</v>
      </c>
      <c r="Q39" s="81">
        <f t="shared" si="4"/>
        <v>100</v>
      </c>
      <c r="R39" s="90">
        <f t="shared" si="5"/>
        <v>4</v>
      </c>
      <c r="S39" s="91">
        <v>234</v>
      </c>
      <c r="T39" s="91">
        <v>100</v>
      </c>
      <c r="U39" s="15">
        <f t="shared" si="6"/>
        <v>2</v>
      </c>
      <c r="V39" s="91">
        <v>9</v>
      </c>
      <c r="W39" s="91">
        <v>302</v>
      </c>
      <c r="X39" s="19">
        <f t="shared" si="0"/>
        <v>18</v>
      </c>
      <c r="Y39" s="19">
        <f t="shared" si="8"/>
        <v>100</v>
      </c>
      <c r="Z39" s="1"/>
      <c r="AA39" s="1"/>
      <c r="AB39" s="170"/>
      <c r="AC39" s="171"/>
      <c r="AD39" s="17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</row>
    <row r="40" spans="1:154" ht="30" customHeight="1" x14ac:dyDescent="0.25">
      <c r="A40" s="44" t="s">
        <v>31</v>
      </c>
      <c r="B40" s="41">
        <v>80</v>
      </c>
      <c r="C40" s="152" t="s">
        <v>338</v>
      </c>
      <c r="D40" s="152" t="s">
        <v>570</v>
      </c>
      <c r="E40" s="146" t="s">
        <v>462</v>
      </c>
      <c r="F40" s="90">
        <f t="shared" si="1"/>
        <v>2</v>
      </c>
      <c r="G40" s="91">
        <v>83</v>
      </c>
      <c r="H40" s="91">
        <v>5</v>
      </c>
      <c r="I40" s="235">
        <v>5</v>
      </c>
      <c r="J40" s="90">
        <f t="shared" si="2"/>
        <v>2</v>
      </c>
      <c r="K40" s="232">
        <v>93.333333333333329</v>
      </c>
      <c r="L40" s="90">
        <f t="shared" si="3"/>
        <v>4</v>
      </c>
      <c r="M40" s="233">
        <v>44652</v>
      </c>
      <c r="N40" s="15">
        <f>IF(M40='Месяц МНТРГ_апрель'!$A$2,4,IF(M40='Месяц МНТРГ_апрель'!$B$2,3,IF(M40='Месяц МНТРГ_апрель'!$C$2,2,IF(M40='Месяц МНТРГ_апрель'!$D$2,1,0))))</f>
        <v>4</v>
      </c>
      <c r="O40" s="91">
        <v>82</v>
      </c>
      <c r="P40" s="91">
        <v>77</v>
      </c>
      <c r="Q40" s="81">
        <f t="shared" si="4"/>
        <v>94</v>
      </c>
      <c r="R40" s="90">
        <f t="shared" si="5"/>
        <v>4</v>
      </c>
      <c r="S40" s="91">
        <v>108</v>
      </c>
      <c r="T40" s="91">
        <v>94</v>
      </c>
      <c r="U40" s="15">
        <f t="shared" si="6"/>
        <v>2</v>
      </c>
      <c r="V40" s="91">
        <v>0</v>
      </c>
      <c r="W40" s="91">
        <v>97</v>
      </c>
      <c r="X40" s="19">
        <f t="shared" si="0"/>
        <v>18</v>
      </c>
      <c r="Y40" s="19">
        <f t="shared" si="8"/>
        <v>100</v>
      </c>
      <c r="Z40" s="1"/>
      <c r="AA40" s="1"/>
      <c r="AB40" s="170"/>
      <c r="AC40" s="171"/>
      <c r="AD40" s="17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</row>
    <row r="41" spans="1:154" s="169" customFormat="1" ht="30" customHeight="1" x14ac:dyDescent="0.25">
      <c r="A41" s="44" t="s">
        <v>32</v>
      </c>
      <c r="B41" s="41">
        <v>89</v>
      </c>
      <c r="C41" s="6" t="s">
        <v>464</v>
      </c>
      <c r="D41" s="196" t="s">
        <v>575</v>
      </c>
      <c r="E41" s="73" t="s">
        <v>462</v>
      </c>
      <c r="F41" s="90">
        <f t="shared" si="1"/>
        <v>2</v>
      </c>
      <c r="G41" s="248">
        <v>134</v>
      </c>
      <c r="H41" s="248">
        <v>6</v>
      </c>
      <c r="I41" s="235">
        <v>6</v>
      </c>
      <c r="J41" s="90">
        <f t="shared" si="2"/>
        <v>2</v>
      </c>
      <c r="K41" s="232">
        <v>91.666666666666657</v>
      </c>
      <c r="L41" s="90">
        <f t="shared" si="3"/>
        <v>4</v>
      </c>
      <c r="M41" s="233">
        <v>44652</v>
      </c>
      <c r="N41" s="15">
        <f>IF(M41='Месяц МНТРГ_апрель'!$A$2,4,IF(M41='Месяц МНТРГ_апрель'!$B$2,3,IF(M41='Месяц МНТРГ_апрель'!$C$2,2,IF(M41='Месяц МНТРГ_апрель'!$D$2,1,0))))</f>
        <v>4</v>
      </c>
      <c r="O41" s="248">
        <v>132</v>
      </c>
      <c r="P41" s="248">
        <v>125</v>
      </c>
      <c r="Q41" s="81">
        <f t="shared" si="4"/>
        <v>95</v>
      </c>
      <c r="R41" s="90">
        <f t="shared" si="5"/>
        <v>4</v>
      </c>
      <c r="S41" s="248">
        <v>221</v>
      </c>
      <c r="T41" s="248">
        <v>99</v>
      </c>
      <c r="U41" s="15">
        <f t="shared" si="6"/>
        <v>2</v>
      </c>
      <c r="V41" s="248">
        <v>9</v>
      </c>
      <c r="W41" s="248">
        <v>103</v>
      </c>
      <c r="X41" s="19">
        <f t="shared" si="0"/>
        <v>18</v>
      </c>
      <c r="Y41" s="19">
        <f t="shared" si="8"/>
        <v>100</v>
      </c>
      <c r="Z41" s="1"/>
      <c r="AA41" s="1"/>
      <c r="AB41" s="170"/>
      <c r="AC41" s="171"/>
      <c r="AD41" s="17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</row>
    <row r="42" spans="1:154" s="169" customFormat="1" ht="30" customHeight="1" x14ac:dyDescent="0.25">
      <c r="A42" s="44" t="s">
        <v>33</v>
      </c>
      <c r="B42" s="41">
        <v>90</v>
      </c>
      <c r="C42" s="6" t="s">
        <v>350</v>
      </c>
      <c r="D42" s="6" t="s">
        <v>576</v>
      </c>
      <c r="E42" s="73" t="s">
        <v>462</v>
      </c>
      <c r="F42" s="90">
        <f t="shared" si="1"/>
        <v>2</v>
      </c>
      <c r="G42" s="91">
        <v>34</v>
      </c>
      <c r="H42" s="91">
        <v>2</v>
      </c>
      <c r="I42" s="235">
        <v>2</v>
      </c>
      <c r="J42" s="90">
        <f t="shared" si="2"/>
        <v>2</v>
      </c>
      <c r="K42" s="232">
        <v>98.333333333333329</v>
      </c>
      <c r="L42" s="90">
        <f t="shared" si="3"/>
        <v>4</v>
      </c>
      <c r="M42" s="233">
        <v>44652</v>
      </c>
      <c r="N42" s="15">
        <f>IF(M42='Месяц МНТРГ_апрель'!$A$2,4,IF(M42='Месяц МНТРГ_апрель'!$B$2,3,IF(M42='Месяц МНТРГ_апрель'!$C$2,2,IF(M42='Месяц МНТРГ_апрель'!$D$2,1,0))))</f>
        <v>4</v>
      </c>
      <c r="O42" s="91">
        <v>32</v>
      </c>
      <c r="P42" s="91">
        <v>32</v>
      </c>
      <c r="Q42" s="81">
        <f t="shared" si="4"/>
        <v>100</v>
      </c>
      <c r="R42" s="90">
        <f t="shared" si="5"/>
        <v>4</v>
      </c>
      <c r="S42" s="91">
        <v>36</v>
      </c>
      <c r="T42" s="91">
        <v>100</v>
      </c>
      <c r="U42" s="15">
        <f t="shared" si="6"/>
        <v>2</v>
      </c>
      <c r="V42" s="91">
        <v>2</v>
      </c>
      <c r="W42" s="91">
        <v>15</v>
      </c>
      <c r="X42" s="19">
        <f t="shared" si="0"/>
        <v>18</v>
      </c>
      <c r="Y42" s="19">
        <f t="shared" si="8"/>
        <v>100</v>
      </c>
      <c r="Z42" s="1"/>
      <c r="AA42" s="1"/>
      <c r="AB42" s="170"/>
      <c r="AC42" s="171"/>
      <c r="AD42" s="17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</row>
    <row r="43" spans="1:154" ht="30" customHeight="1" x14ac:dyDescent="0.25">
      <c r="A43" s="44" t="s">
        <v>33</v>
      </c>
      <c r="B43" s="41">
        <v>91</v>
      </c>
      <c r="C43" s="6" t="s">
        <v>449</v>
      </c>
      <c r="D43" s="6" t="s">
        <v>577</v>
      </c>
      <c r="E43" s="73" t="s">
        <v>462</v>
      </c>
      <c r="F43" s="90">
        <f t="shared" si="1"/>
        <v>2</v>
      </c>
      <c r="G43" s="91">
        <v>6</v>
      </c>
      <c r="H43" s="91">
        <v>1</v>
      </c>
      <c r="I43" s="235">
        <v>1</v>
      </c>
      <c r="J43" s="90">
        <f t="shared" si="2"/>
        <v>2</v>
      </c>
      <c r="K43" s="232">
        <v>93.333333333333329</v>
      </c>
      <c r="L43" s="90">
        <f t="shared" si="3"/>
        <v>4</v>
      </c>
      <c r="M43" s="233">
        <v>44652</v>
      </c>
      <c r="N43" s="15">
        <f>IF(M43='Месяц МНТРГ_апрель'!$A$2,4,IF(M43='Месяц МНТРГ_апрель'!$B$2,3,IF(M43='Месяц МНТРГ_апрель'!$C$2,2,IF(M43='Месяц МНТРГ_апрель'!$D$2,1,0))))</f>
        <v>4</v>
      </c>
      <c r="O43" s="91">
        <v>6</v>
      </c>
      <c r="P43" s="91">
        <v>6</v>
      </c>
      <c r="Q43" s="81">
        <f t="shared" si="4"/>
        <v>100</v>
      </c>
      <c r="R43" s="90">
        <f t="shared" si="5"/>
        <v>4</v>
      </c>
      <c r="S43" s="91">
        <v>8</v>
      </c>
      <c r="T43" s="91">
        <v>100</v>
      </c>
      <c r="U43" s="15">
        <f t="shared" si="6"/>
        <v>2</v>
      </c>
      <c r="V43" s="91">
        <v>0</v>
      </c>
      <c r="W43" s="91">
        <v>5</v>
      </c>
      <c r="X43" s="19">
        <f t="shared" si="0"/>
        <v>18</v>
      </c>
      <c r="Y43" s="19">
        <f t="shared" si="8"/>
        <v>100</v>
      </c>
      <c r="Z43" s="1"/>
      <c r="AA43" s="1"/>
      <c r="AB43" s="170"/>
      <c r="AC43" s="172"/>
      <c r="AD43" s="17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</row>
    <row r="44" spans="1:154" ht="30" customHeight="1" x14ac:dyDescent="0.25">
      <c r="A44" s="44" t="s">
        <v>33</v>
      </c>
      <c r="B44" s="41">
        <v>92</v>
      </c>
      <c r="C44" s="6" t="s">
        <v>348</v>
      </c>
      <c r="D44" s="6" t="s">
        <v>578</v>
      </c>
      <c r="E44" s="73" t="s">
        <v>462</v>
      </c>
      <c r="F44" s="90">
        <f t="shared" si="1"/>
        <v>2</v>
      </c>
      <c r="G44" s="91">
        <v>30</v>
      </c>
      <c r="H44" s="91">
        <v>3</v>
      </c>
      <c r="I44" s="235">
        <v>3</v>
      </c>
      <c r="J44" s="90">
        <f t="shared" si="2"/>
        <v>2</v>
      </c>
      <c r="K44" s="232">
        <v>96.666666666666671</v>
      </c>
      <c r="L44" s="90">
        <f t="shared" si="3"/>
        <v>4</v>
      </c>
      <c r="M44" s="233">
        <v>44652</v>
      </c>
      <c r="N44" s="15">
        <f>IF(M44='Месяц МНТРГ_апрель'!$A$2,4,IF(M44='Месяц МНТРГ_апрель'!$B$2,3,IF(M44='Месяц МНТРГ_апрель'!$C$2,2,IF(M44='Месяц МНТРГ_апрель'!$D$2,1,0))))</f>
        <v>4</v>
      </c>
      <c r="O44" s="91">
        <v>30</v>
      </c>
      <c r="P44" s="91">
        <v>30</v>
      </c>
      <c r="Q44" s="81">
        <f t="shared" si="4"/>
        <v>100</v>
      </c>
      <c r="R44" s="90">
        <f t="shared" si="5"/>
        <v>4</v>
      </c>
      <c r="S44" s="91">
        <v>52</v>
      </c>
      <c r="T44" s="91">
        <v>100</v>
      </c>
      <c r="U44" s="15">
        <f t="shared" si="6"/>
        <v>2</v>
      </c>
      <c r="V44" s="91">
        <v>0</v>
      </c>
      <c r="W44" s="91">
        <v>19</v>
      </c>
      <c r="X44" s="19">
        <f t="shared" si="0"/>
        <v>18</v>
      </c>
      <c r="Y44" s="19">
        <f t="shared" si="8"/>
        <v>100</v>
      </c>
      <c r="Z44" s="1"/>
      <c r="AA44" s="1"/>
      <c r="AB44" s="170"/>
      <c r="AC44" s="171"/>
      <c r="AD44" s="17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</row>
    <row r="45" spans="1:154" ht="30" customHeight="1" x14ac:dyDescent="0.25">
      <c r="A45" s="44" t="s">
        <v>33</v>
      </c>
      <c r="B45" s="41">
        <v>93</v>
      </c>
      <c r="C45" s="6" t="s">
        <v>347</v>
      </c>
      <c r="D45" s="6" t="s">
        <v>579</v>
      </c>
      <c r="E45" s="73" t="s">
        <v>462</v>
      </c>
      <c r="F45" s="90">
        <f t="shared" si="1"/>
        <v>2</v>
      </c>
      <c r="G45" s="91">
        <v>202</v>
      </c>
      <c r="H45" s="91">
        <v>12</v>
      </c>
      <c r="I45" s="235">
        <v>12</v>
      </c>
      <c r="J45" s="90">
        <f t="shared" si="2"/>
        <v>2</v>
      </c>
      <c r="K45" s="232">
        <v>95</v>
      </c>
      <c r="L45" s="90">
        <f t="shared" si="3"/>
        <v>4</v>
      </c>
      <c r="M45" s="233">
        <v>44652</v>
      </c>
      <c r="N45" s="15">
        <f>IF(M45='Месяц МНТРГ_апрель'!$A$2,4,IF(M45='Месяц МНТРГ_апрель'!$B$2,3,IF(M45='Месяц МНТРГ_апрель'!$C$2,2,IF(M45='Месяц МНТРГ_апрель'!$D$2,1,0))))</f>
        <v>4</v>
      </c>
      <c r="O45" s="91">
        <v>202</v>
      </c>
      <c r="P45" s="91">
        <v>201</v>
      </c>
      <c r="Q45" s="81">
        <f t="shared" si="4"/>
        <v>100</v>
      </c>
      <c r="R45" s="90">
        <f t="shared" si="5"/>
        <v>4</v>
      </c>
      <c r="S45" s="91">
        <v>309</v>
      </c>
      <c r="T45" s="91">
        <v>100</v>
      </c>
      <c r="U45" s="15">
        <f t="shared" si="6"/>
        <v>2</v>
      </c>
      <c r="V45" s="91">
        <v>0</v>
      </c>
      <c r="W45" s="91">
        <v>41</v>
      </c>
      <c r="X45" s="19">
        <f t="shared" si="0"/>
        <v>18</v>
      </c>
      <c r="Y45" s="19">
        <f t="shared" si="8"/>
        <v>100</v>
      </c>
      <c r="Z45" s="1"/>
      <c r="AA45" s="1"/>
      <c r="AB45" s="170"/>
      <c r="AC45" s="171"/>
      <c r="AD45" s="17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</row>
    <row r="46" spans="1:154" ht="30" customHeight="1" x14ac:dyDescent="0.25">
      <c r="A46" s="150" t="s">
        <v>34</v>
      </c>
      <c r="B46" s="41">
        <v>98</v>
      </c>
      <c r="C46" s="6" t="s">
        <v>353</v>
      </c>
      <c r="D46" s="6" t="s">
        <v>466</v>
      </c>
      <c r="E46" s="73" t="s">
        <v>462</v>
      </c>
      <c r="F46" s="90">
        <f t="shared" si="1"/>
        <v>2</v>
      </c>
      <c r="G46" s="91">
        <v>164</v>
      </c>
      <c r="H46" s="91">
        <v>7</v>
      </c>
      <c r="I46" s="243">
        <v>7</v>
      </c>
      <c r="J46" s="90">
        <f t="shared" si="2"/>
        <v>2</v>
      </c>
      <c r="K46" s="241">
        <v>95</v>
      </c>
      <c r="L46" s="90">
        <f t="shared" si="3"/>
        <v>4</v>
      </c>
      <c r="M46" s="242">
        <v>44652</v>
      </c>
      <c r="N46" s="15">
        <f>IF(M46='Месяц МНТРГ_апрель'!$A$2,4,IF(M46='Месяц МНТРГ_апрель'!$B$2,3,IF(M46='Месяц МНТРГ_апрель'!$C$2,2,IF(M46='Месяц МНТРГ_апрель'!$D$2,1,0))))</f>
        <v>4</v>
      </c>
      <c r="O46" s="91">
        <v>160</v>
      </c>
      <c r="P46" s="91">
        <v>160</v>
      </c>
      <c r="Q46" s="81">
        <f t="shared" si="4"/>
        <v>100</v>
      </c>
      <c r="R46" s="90">
        <f t="shared" si="5"/>
        <v>4</v>
      </c>
      <c r="S46" s="91">
        <v>263</v>
      </c>
      <c r="T46" s="91">
        <v>100</v>
      </c>
      <c r="U46" s="15">
        <f t="shared" si="6"/>
        <v>2</v>
      </c>
      <c r="V46" s="91">
        <v>1</v>
      </c>
      <c r="W46" s="91">
        <v>22</v>
      </c>
      <c r="X46" s="19">
        <f t="shared" si="0"/>
        <v>18</v>
      </c>
      <c r="Y46" s="19">
        <f t="shared" si="8"/>
        <v>100</v>
      </c>
    </row>
    <row r="47" spans="1:154" ht="30" customHeight="1" x14ac:dyDescent="0.25">
      <c r="A47" s="44" t="s">
        <v>35</v>
      </c>
      <c r="B47" s="41">
        <v>104</v>
      </c>
      <c r="C47" s="6" t="s">
        <v>673</v>
      </c>
      <c r="D47" s="6" t="s">
        <v>672</v>
      </c>
      <c r="E47" s="73" t="s">
        <v>462</v>
      </c>
      <c r="F47" s="90">
        <f t="shared" si="1"/>
        <v>2</v>
      </c>
      <c r="G47" s="248">
        <v>20</v>
      </c>
      <c r="H47" s="248">
        <v>2</v>
      </c>
      <c r="I47" s="247">
        <v>2</v>
      </c>
      <c r="J47" s="90">
        <f t="shared" si="2"/>
        <v>2</v>
      </c>
      <c r="K47" s="227">
        <v>91.666666666666657</v>
      </c>
      <c r="L47" s="90">
        <f t="shared" si="3"/>
        <v>4</v>
      </c>
      <c r="M47" s="223">
        <v>44652</v>
      </c>
      <c r="N47" s="15">
        <f>IF(M47='Месяц МНТРГ_апрель'!$A$2,4,IF(M47='Месяц МНТРГ_апрель'!$B$2,3,IF(M47='Месяц МНТРГ_апрель'!$C$2,2,IF(M47='Месяц МНТРГ_апрель'!$D$2,1,0))))</f>
        <v>4</v>
      </c>
      <c r="O47" s="272">
        <v>20</v>
      </c>
      <c r="P47" s="272">
        <v>20</v>
      </c>
      <c r="Q47" s="81">
        <f t="shared" si="4"/>
        <v>100</v>
      </c>
      <c r="R47" s="90">
        <f t="shared" si="5"/>
        <v>4</v>
      </c>
      <c r="S47" s="248">
        <v>18</v>
      </c>
      <c r="T47" s="248">
        <v>100</v>
      </c>
      <c r="U47" s="15">
        <f t="shared" si="6"/>
        <v>2</v>
      </c>
      <c r="V47" s="248">
        <v>1</v>
      </c>
      <c r="W47" s="248">
        <v>39</v>
      </c>
      <c r="X47" s="19">
        <f t="shared" si="0"/>
        <v>18</v>
      </c>
      <c r="Y47" s="19">
        <f t="shared" si="8"/>
        <v>100</v>
      </c>
    </row>
    <row r="48" spans="1:154" ht="30" customHeight="1" x14ac:dyDescent="0.25">
      <c r="A48" s="44" t="s">
        <v>35</v>
      </c>
      <c r="B48" s="41">
        <v>105</v>
      </c>
      <c r="C48" s="6" t="s">
        <v>360</v>
      </c>
      <c r="D48" s="6" t="s">
        <v>468</v>
      </c>
      <c r="E48" s="249" t="s">
        <v>462</v>
      </c>
      <c r="F48" s="90">
        <f t="shared" si="1"/>
        <v>2</v>
      </c>
      <c r="G48" s="248">
        <v>111</v>
      </c>
      <c r="H48" s="248">
        <v>6</v>
      </c>
      <c r="I48" s="247">
        <v>6</v>
      </c>
      <c r="J48" s="90">
        <f t="shared" si="2"/>
        <v>2</v>
      </c>
      <c r="K48" s="227">
        <v>93.333333333333329</v>
      </c>
      <c r="L48" s="90">
        <f t="shared" si="3"/>
        <v>4</v>
      </c>
      <c r="M48" s="228">
        <v>44652</v>
      </c>
      <c r="N48" s="15">
        <f>IF(M48='Месяц МНТРГ_апрель'!$A$2,4,IF(M48='Месяц МНТРГ_апрель'!$B$2,3,IF(M48='Месяц МНТРГ_апрель'!$C$2,2,IF(M48='Месяц МНТРГ_апрель'!$D$2,1,0))))</f>
        <v>4</v>
      </c>
      <c r="O48" s="272">
        <v>111</v>
      </c>
      <c r="P48" s="272">
        <v>111</v>
      </c>
      <c r="Q48" s="81">
        <f t="shared" si="4"/>
        <v>100</v>
      </c>
      <c r="R48" s="90">
        <f t="shared" si="5"/>
        <v>4</v>
      </c>
      <c r="S48" s="248">
        <v>163</v>
      </c>
      <c r="T48" s="248">
        <v>100</v>
      </c>
      <c r="U48" s="15">
        <f t="shared" si="6"/>
        <v>2</v>
      </c>
      <c r="V48" s="248">
        <v>2</v>
      </c>
      <c r="W48" s="248">
        <v>1</v>
      </c>
      <c r="X48" s="19">
        <f t="shared" si="0"/>
        <v>18</v>
      </c>
      <c r="Y48" s="19">
        <f t="shared" si="8"/>
        <v>100</v>
      </c>
    </row>
    <row r="49" spans="1:25" ht="30" customHeight="1" x14ac:dyDescent="0.25">
      <c r="A49" s="44" t="s">
        <v>36</v>
      </c>
      <c r="B49" s="41">
        <v>117</v>
      </c>
      <c r="C49" s="6" t="s">
        <v>369</v>
      </c>
      <c r="D49" s="6" t="s">
        <v>473</v>
      </c>
      <c r="E49" s="146" t="s">
        <v>462</v>
      </c>
      <c r="F49" s="90">
        <f t="shared" si="1"/>
        <v>2</v>
      </c>
      <c r="G49" s="248">
        <v>107</v>
      </c>
      <c r="H49" s="248">
        <v>5</v>
      </c>
      <c r="I49" s="247">
        <v>5</v>
      </c>
      <c r="J49" s="90">
        <f t="shared" si="2"/>
        <v>2</v>
      </c>
      <c r="K49" s="227">
        <v>96.666666666666671</v>
      </c>
      <c r="L49" s="90">
        <f t="shared" si="3"/>
        <v>4</v>
      </c>
      <c r="M49" s="228">
        <v>44652</v>
      </c>
      <c r="N49" s="15">
        <f>IF(M49='Месяц МНТРГ_апрель'!$A$2,4,IF(M49='Месяц МНТРГ_апрель'!$B$2,3,IF(M49='Месяц МНТРГ_апрель'!$C$2,2,IF(M49='Месяц МНТРГ_апрель'!$D$2,1,0))))</f>
        <v>4</v>
      </c>
      <c r="O49" s="272">
        <v>111</v>
      </c>
      <c r="P49" s="272">
        <v>111</v>
      </c>
      <c r="Q49" s="81">
        <f t="shared" si="4"/>
        <v>100</v>
      </c>
      <c r="R49" s="90">
        <f t="shared" si="5"/>
        <v>4</v>
      </c>
      <c r="S49" s="248">
        <v>115</v>
      </c>
      <c r="T49" s="248">
        <v>100</v>
      </c>
      <c r="U49" s="15">
        <f t="shared" si="6"/>
        <v>2</v>
      </c>
      <c r="V49" s="248">
        <v>9</v>
      </c>
      <c r="W49" s="248">
        <v>167</v>
      </c>
      <c r="X49" s="19">
        <f t="shared" si="0"/>
        <v>18</v>
      </c>
      <c r="Y49" s="19">
        <f t="shared" si="8"/>
        <v>100</v>
      </c>
    </row>
    <row r="50" spans="1:25" ht="30" customHeight="1" x14ac:dyDescent="0.25">
      <c r="A50" s="44" t="s">
        <v>36</v>
      </c>
      <c r="B50" s="41">
        <v>118</v>
      </c>
      <c r="C50" s="6" t="s">
        <v>367</v>
      </c>
      <c r="D50" s="6" t="s">
        <v>593</v>
      </c>
      <c r="E50" s="146" t="s">
        <v>462</v>
      </c>
      <c r="F50" s="90">
        <f t="shared" si="1"/>
        <v>2</v>
      </c>
      <c r="G50" s="248">
        <v>152</v>
      </c>
      <c r="H50" s="248">
        <v>9</v>
      </c>
      <c r="I50" s="229">
        <v>9</v>
      </c>
      <c r="J50" s="90">
        <f t="shared" si="2"/>
        <v>2</v>
      </c>
      <c r="K50" s="227">
        <v>95</v>
      </c>
      <c r="L50" s="90">
        <f t="shared" si="3"/>
        <v>4</v>
      </c>
      <c r="M50" s="228">
        <v>44652</v>
      </c>
      <c r="N50" s="15">
        <f>IF(M50='Месяц МНТРГ_апрель'!$A$2,4,IF(M50='Месяц МНТРГ_апрель'!$B$2,3,IF(M50='Месяц МНТРГ_апрель'!$C$2,2,IF(M50='Месяц МНТРГ_апрель'!$D$2,1,0))))</f>
        <v>4</v>
      </c>
      <c r="O50" s="272">
        <v>154</v>
      </c>
      <c r="P50" s="272">
        <v>154</v>
      </c>
      <c r="Q50" s="81">
        <f t="shared" si="4"/>
        <v>100</v>
      </c>
      <c r="R50" s="90">
        <f t="shared" si="5"/>
        <v>4</v>
      </c>
      <c r="S50" s="248">
        <v>214</v>
      </c>
      <c r="T50" s="248">
        <v>100</v>
      </c>
      <c r="U50" s="15">
        <f t="shared" si="6"/>
        <v>2</v>
      </c>
      <c r="V50" s="248">
        <v>5</v>
      </c>
      <c r="W50" s="248">
        <v>306</v>
      </c>
      <c r="X50" s="19">
        <f t="shared" si="0"/>
        <v>18</v>
      </c>
      <c r="Y50" s="19">
        <f t="shared" si="8"/>
        <v>100</v>
      </c>
    </row>
    <row r="51" spans="1:25" ht="30" customHeight="1" x14ac:dyDescent="0.25">
      <c r="A51" s="44" t="s">
        <v>36</v>
      </c>
      <c r="B51" s="41">
        <v>119</v>
      </c>
      <c r="C51" s="6" t="s">
        <v>374</v>
      </c>
      <c r="D51" s="6" t="s">
        <v>589</v>
      </c>
      <c r="E51" s="146" t="s">
        <v>462</v>
      </c>
      <c r="F51" s="90">
        <f t="shared" si="1"/>
        <v>2</v>
      </c>
      <c r="G51" s="248">
        <v>34</v>
      </c>
      <c r="H51" s="248">
        <v>2</v>
      </c>
      <c r="I51" s="247">
        <v>2</v>
      </c>
      <c r="J51" s="90">
        <f t="shared" si="2"/>
        <v>2</v>
      </c>
      <c r="K51" s="227">
        <v>95</v>
      </c>
      <c r="L51" s="90">
        <f t="shared" si="3"/>
        <v>4</v>
      </c>
      <c r="M51" s="228">
        <v>44652</v>
      </c>
      <c r="N51" s="15">
        <f>IF(M51='Месяц МНТРГ_апрель'!$A$2,4,IF(M51='Месяц МНТРГ_апрель'!$B$2,3,IF(M51='Месяц МНТРГ_апрель'!$C$2,2,IF(M51='Месяц МНТРГ_апрель'!$D$2,1,0))))</f>
        <v>4</v>
      </c>
      <c r="O51" s="272">
        <v>34</v>
      </c>
      <c r="P51" s="272">
        <v>34</v>
      </c>
      <c r="Q51" s="81">
        <f t="shared" si="4"/>
        <v>100</v>
      </c>
      <c r="R51" s="90">
        <f t="shared" si="5"/>
        <v>4</v>
      </c>
      <c r="S51" s="248">
        <v>52</v>
      </c>
      <c r="T51" s="248">
        <v>100</v>
      </c>
      <c r="U51" s="15">
        <f t="shared" si="6"/>
        <v>2</v>
      </c>
      <c r="V51" s="248">
        <v>0</v>
      </c>
      <c r="W51" s="248">
        <v>20</v>
      </c>
      <c r="X51" s="19">
        <f t="shared" si="0"/>
        <v>18</v>
      </c>
      <c r="Y51" s="19">
        <f t="shared" si="8"/>
        <v>100</v>
      </c>
    </row>
    <row r="52" spans="1:25" ht="30" customHeight="1" x14ac:dyDescent="0.25">
      <c r="A52" s="44" t="s">
        <v>36</v>
      </c>
      <c r="B52" s="41">
        <v>120</v>
      </c>
      <c r="C52" s="6" t="s">
        <v>373</v>
      </c>
      <c r="D52" s="6" t="s">
        <v>491</v>
      </c>
      <c r="E52" s="146" t="s">
        <v>462</v>
      </c>
      <c r="F52" s="90">
        <f t="shared" si="1"/>
        <v>2</v>
      </c>
      <c r="G52" s="248">
        <v>53</v>
      </c>
      <c r="H52" s="248">
        <v>3</v>
      </c>
      <c r="I52" s="247">
        <v>3</v>
      </c>
      <c r="J52" s="90">
        <f t="shared" si="2"/>
        <v>2</v>
      </c>
      <c r="K52" s="227">
        <v>96.666666666666671</v>
      </c>
      <c r="L52" s="90">
        <f t="shared" si="3"/>
        <v>4</v>
      </c>
      <c r="M52" s="228">
        <v>44652</v>
      </c>
      <c r="N52" s="15">
        <f>IF(M52='Месяц МНТРГ_апрель'!$A$2,4,IF(M52='Месяц МНТРГ_апрель'!$B$2,3,IF(M52='Месяц МНТРГ_апрель'!$C$2,2,IF(M52='Месяц МНТРГ_апрель'!$D$2,1,0))))</f>
        <v>4</v>
      </c>
      <c r="O52" s="272">
        <v>53</v>
      </c>
      <c r="P52" s="272">
        <v>53</v>
      </c>
      <c r="Q52" s="81">
        <f t="shared" si="4"/>
        <v>100</v>
      </c>
      <c r="R52" s="90">
        <f t="shared" si="5"/>
        <v>4</v>
      </c>
      <c r="S52" s="248">
        <v>86</v>
      </c>
      <c r="T52" s="248">
        <v>100</v>
      </c>
      <c r="U52" s="15">
        <f t="shared" si="6"/>
        <v>2</v>
      </c>
      <c r="V52" s="248">
        <v>0</v>
      </c>
      <c r="W52" s="248">
        <v>64</v>
      </c>
      <c r="X52" s="19">
        <f t="shared" si="0"/>
        <v>18</v>
      </c>
      <c r="Y52" s="19">
        <f t="shared" si="8"/>
        <v>100</v>
      </c>
    </row>
    <row r="53" spans="1:25" ht="30" customHeight="1" x14ac:dyDescent="0.25">
      <c r="A53" s="44" t="s">
        <v>36</v>
      </c>
      <c r="B53" s="41">
        <v>121</v>
      </c>
      <c r="C53" s="6" t="s">
        <v>371</v>
      </c>
      <c r="D53" s="6" t="s">
        <v>470</v>
      </c>
      <c r="E53" s="146" t="s">
        <v>462</v>
      </c>
      <c r="F53" s="90">
        <f t="shared" si="1"/>
        <v>2</v>
      </c>
      <c r="G53" s="248">
        <v>102</v>
      </c>
      <c r="H53" s="248">
        <v>5</v>
      </c>
      <c r="I53" s="229">
        <v>5</v>
      </c>
      <c r="J53" s="90">
        <f t="shared" si="2"/>
        <v>2</v>
      </c>
      <c r="K53" s="227">
        <v>96.666666666666671</v>
      </c>
      <c r="L53" s="90">
        <f t="shared" si="3"/>
        <v>4</v>
      </c>
      <c r="M53" s="228">
        <v>44652</v>
      </c>
      <c r="N53" s="15">
        <f>IF(M53='Месяц МНТРГ_апрель'!$A$2,4,IF(M53='Месяц МНТРГ_апрель'!$B$2,3,IF(M53='Месяц МНТРГ_апрель'!$C$2,2,IF(M53='Месяц МНТРГ_апрель'!$D$2,1,0))))</f>
        <v>4</v>
      </c>
      <c r="O53" s="272">
        <v>102</v>
      </c>
      <c r="P53" s="272">
        <v>102</v>
      </c>
      <c r="Q53" s="81">
        <f t="shared" si="4"/>
        <v>100</v>
      </c>
      <c r="R53" s="90">
        <f t="shared" si="5"/>
        <v>4</v>
      </c>
      <c r="S53" s="248">
        <v>130</v>
      </c>
      <c r="T53" s="248">
        <v>100</v>
      </c>
      <c r="U53" s="15">
        <f t="shared" si="6"/>
        <v>2</v>
      </c>
      <c r="V53" s="248">
        <v>4</v>
      </c>
      <c r="W53" s="248">
        <v>123</v>
      </c>
      <c r="X53" s="19">
        <f t="shared" si="0"/>
        <v>18</v>
      </c>
      <c r="Y53" s="19">
        <f t="shared" si="8"/>
        <v>100</v>
      </c>
    </row>
    <row r="54" spans="1:25" s="137" customFormat="1" ht="30" customHeight="1" x14ac:dyDescent="0.25">
      <c r="A54" s="44" t="s">
        <v>36</v>
      </c>
      <c r="B54" s="41">
        <v>122</v>
      </c>
      <c r="C54" s="6" t="s">
        <v>372</v>
      </c>
      <c r="D54" s="6" t="s">
        <v>471</v>
      </c>
      <c r="E54" s="146" t="s">
        <v>462</v>
      </c>
      <c r="F54" s="90">
        <f t="shared" si="1"/>
        <v>2</v>
      </c>
      <c r="G54" s="248">
        <v>102</v>
      </c>
      <c r="H54" s="248">
        <v>5</v>
      </c>
      <c r="I54" s="229">
        <v>5</v>
      </c>
      <c r="J54" s="90">
        <f t="shared" si="2"/>
        <v>2</v>
      </c>
      <c r="K54" s="227">
        <v>93.333333333333329</v>
      </c>
      <c r="L54" s="90">
        <f t="shared" si="3"/>
        <v>4</v>
      </c>
      <c r="M54" s="228">
        <v>44652</v>
      </c>
      <c r="N54" s="15">
        <f>IF(M54='Месяц МНТРГ_апрель'!$A$2,4,IF(M54='Месяц МНТРГ_апрель'!$B$2,3,IF(M54='Месяц МНТРГ_апрель'!$C$2,2,IF(M54='Месяц МНТРГ_апрель'!$D$2,1,0))))</f>
        <v>4</v>
      </c>
      <c r="O54" s="272">
        <v>102</v>
      </c>
      <c r="P54" s="272">
        <v>102</v>
      </c>
      <c r="Q54" s="81">
        <f t="shared" si="4"/>
        <v>100</v>
      </c>
      <c r="R54" s="90">
        <f t="shared" si="5"/>
        <v>4</v>
      </c>
      <c r="S54" s="248">
        <v>168</v>
      </c>
      <c r="T54" s="248">
        <v>100</v>
      </c>
      <c r="U54" s="15">
        <f t="shared" si="6"/>
        <v>2</v>
      </c>
      <c r="V54" s="248">
        <v>0</v>
      </c>
      <c r="W54" s="248">
        <v>47</v>
      </c>
      <c r="X54" s="19">
        <f t="shared" si="0"/>
        <v>18</v>
      </c>
      <c r="Y54" s="19">
        <f t="shared" si="8"/>
        <v>100</v>
      </c>
    </row>
    <row r="55" spans="1:25" s="137" customFormat="1" ht="30" customHeight="1" x14ac:dyDescent="0.25">
      <c r="A55" s="44" t="s">
        <v>36</v>
      </c>
      <c r="B55" s="41">
        <v>123</v>
      </c>
      <c r="C55" s="6" t="s">
        <v>164</v>
      </c>
      <c r="D55" s="6" t="s">
        <v>590</v>
      </c>
      <c r="E55" s="146" t="s">
        <v>462</v>
      </c>
      <c r="F55" s="90">
        <f t="shared" si="1"/>
        <v>2</v>
      </c>
      <c r="G55" s="248">
        <v>134</v>
      </c>
      <c r="H55" s="248">
        <v>11</v>
      </c>
      <c r="I55" s="229">
        <v>10</v>
      </c>
      <c r="J55" s="90">
        <f t="shared" si="2"/>
        <v>2</v>
      </c>
      <c r="K55" s="227">
        <v>96.666666666666671</v>
      </c>
      <c r="L55" s="90">
        <f t="shared" si="3"/>
        <v>4</v>
      </c>
      <c r="M55" s="228">
        <v>44652</v>
      </c>
      <c r="N55" s="15">
        <f>IF(M55='Месяц МНТРГ_апрель'!$A$2,4,IF(M55='Месяц МНТРГ_апрель'!$B$2,3,IF(M55='Месяц МНТРГ_апрель'!$C$2,2,IF(M55='Месяц МНТРГ_апрель'!$D$2,1,0))))</f>
        <v>4</v>
      </c>
      <c r="O55" s="272">
        <v>124</v>
      </c>
      <c r="P55" s="272">
        <v>124</v>
      </c>
      <c r="Q55" s="81">
        <f t="shared" si="4"/>
        <v>100</v>
      </c>
      <c r="R55" s="90">
        <f t="shared" si="5"/>
        <v>4</v>
      </c>
      <c r="S55" s="248">
        <v>199</v>
      </c>
      <c r="T55" s="248">
        <v>100</v>
      </c>
      <c r="U55" s="15">
        <f t="shared" si="6"/>
        <v>2</v>
      </c>
      <c r="V55" s="248">
        <v>2</v>
      </c>
      <c r="W55" s="248">
        <v>172</v>
      </c>
      <c r="X55" s="19">
        <f t="shared" si="0"/>
        <v>18</v>
      </c>
      <c r="Y55" s="19">
        <f t="shared" si="8"/>
        <v>100</v>
      </c>
    </row>
    <row r="56" spans="1:25" s="137" customFormat="1" ht="30" customHeight="1" x14ac:dyDescent="0.25">
      <c r="A56" s="44" t="s">
        <v>36</v>
      </c>
      <c r="B56" s="41">
        <v>124</v>
      </c>
      <c r="C56" s="6" t="s">
        <v>377</v>
      </c>
      <c r="D56" s="6" t="s">
        <v>591</v>
      </c>
      <c r="E56" s="146" t="s">
        <v>462</v>
      </c>
      <c r="F56" s="90">
        <f t="shared" si="1"/>
        <v>2</v>
      </c>
      <c r="G56" s="248">
        <v>9</v>
      </c>
      <c r="H56" s="248">
        <v>1</v>
      </c>
      <c r="I56" s="229">
        <v>1</v>
      </c>
      <c r="J56" s="90">
        <f t="shared" si="2"/>
        <v>2</v>
      </c>
      <c r="K56" s="227">
        <v>96.666666666666671</v>
      </c>
      <c r="L56" s="90">
        <f t="shared" si="3"/>
        <v>4</v>
      </c>
      <c r="M56" s="228">
        <v>44652</v>
      </c>
      <c r="N56" s="15">
        <f>IF(M56='Месяц МНТРГ_апрель'!$A$2,4,IF(M56='Месяц МНТРГ_апрель'!$B$2,3,IF(M56='Месяц МНТРГ_апрель'!$C$2,2,IF(M56='Месяц МНТРГ_апрель'!$D$2,1,0))))</f>
        <v>4</v>
      </c>
      <c r="O56" s="272">
        <v>9</v>
      </c>
      <c r="P56" s="272">
        <v>9</v>
      </c>
      <c r="Q56" s="81">
        <f t="shared" si="4"/>
        <v>100</v>
      </c>
      <c r="R56" s="90">
        <f t="shared" si="5"/>
        <v>4</v>
      </c>
      <c r="S56" s="248">
        <v>8</v>
      </c>
      <c r="T56" s="248">
        <v>100</v>
      </c>
      <c r="U56" s="15">
        <f t="shared" si="6"/>
        <v>2</v>
      </c>
      <c r="V56" s="248">
        <v>2</v>
      </c>
      <c r="W56" s="248">
        <v>24</v>
      </c>
      <c r="X56" s="19">
        <f t="shared" si="0"/>
        <v>18</v>
      </c>
      <c r="Y56" s="19">
        <f t="shared" si="8"/>
        <v>100</v>
      </c>
    </row>
    <row r="57" spans="1:25" s="137" customFormat="1" ht="30" customHeight="1" x14ac:dyDescent="0.25">
      <c r="A57" s="44" t="s">
        <v>36</v>
      </c>
      <c r="B57" s="41">
        <v>125</v>
      </c>
      <c r="C57" s="6" t="s">
        <v>370</v>
      </c>
      <c r="D57" s="6" t="s">
        <v>472</v>
      </c>
      <c r="E57" s="146" t="s">
        <v>462</v>
      </c>
      <c r="F57" s="90">
        <f t="shared" si="1"/>
        <v>2</v>
      </c>
      <c r="G57" s="248">
        <v>38</v>
      </c>
      <c r="H57" s="248">
        <v>2</v>
      </c>
      <c r="I57" s="229">
        <v>2</v>
      </c>
      <c r="J57" s="90">
        <f t="shared" si="2"/>
        <v>2</v>
      </c>
      <c r="K57" s="227">
        <v>98.333333333333329</v>
      </c>
      <c r="L57" s="90">
        <f t="shared" si="3"/>
        <v>4</v>
      </c>
      <c r="M57" s="228">
        <v>44652</v>
      </c>
      <c r="N57" s="15">
        <f>IF(M57='Месяц МНТРГ_апрель'!$A$2,4,IF(M57='Месяц МНТРГ_апрель'!$B$2,3,IF(M57='Месяц МНТРГ_апрель'!$C$2,2,IF(M57='Месяц МНТРГ_апрель'!$D$2,1,0))))</f>
        <v>4</v>
      </c>
      <c r="O57" s="272">
        <v>38</v>
      </c>
      <c r="P57" s="272">
        <v>36</v>
      </c>
      <c r="Q57" s="81">
        <f t="shared" si="4"/>
        <v>95</v>
      </c>
      <c r="R57" s="90">
        <f t="shared" si="5"/>
        <v>4</v>
      </c>
      <c r="S57" s="248">
        <v>34</v>
      </c>
      <c r="T57" s="248">
        <v>100</v>
      </c>
      <c r="U57" s="15">
        <f t="shared" si="6"/>
        <v>2</v>
      </c>
      <c r="V57" s="248">
        <v>0</v>
      </c>
      <c r="W57" s="248">
        <v>11</v>
      </c>
      <c r="X57" s="19">
        <f t="shared" si="0"/>
        <v>18</v>
      </c>
      <c r="Y57" s="19">
        <f t="shared" si="8"/>
        <v>100</v>
      </c>
    </row>
    <row r="58" spans="1:25" s="137" customFormat="1" ht="30" customHeight="1" x14ac:dyDescent="0.25">
      <c r="A58" s="44" t="s">
        <v>36</v>
      </c>
      <c r="B58" s="41">
        <v>126</v>
      </c>
      <c r="C58" s="6" t="s">
        <v>366</v>
      </c>
      <c r="D58" s="6" t="s">
        <v>492</v>
      </c>
      <c r="E58" s="146" t="s">
        <v>462</v>
      </c>
      <c r="F58" s="90">
        <f t="shared" si="1"/>
        <v>2</v>
      </c>
      <c r="G58" s="248">
        <v>131</v>
      </c>
      <c r="H58" s="248">
        <v>9</v>
      </c>
      <c r="I58" s="229">
        <v>9</v>
      </c>
      <c r="J58" s="90">
        <f t="shared" si="2"/>
        <v>2</v>
      </c>
      <c r="K58" s="227">
        <v>98.333333333333329</v>
      </c>
      <c r="L58" s="90">
        <f t="shared" si="3"/>
        <v>4</v>
      </c>
      <c r="M58" s="228">
        <v>44652</v>
      </c>
      <c r="N58" s="15">
        <f>IF(M58='Месяц МНТРГ_апрель'!$A$2,4,IF(M58='Месяц МНТРГ_апрель'!$B$2,3,IF(M58='Месяц МНТРГ_апрель'!$C$2,2,IF(M58='Месяц МНТРГ_апрель'!$D$2,1,0))))</f>
        <v>4</v>
      </c>
      <c r="O58" s="272">
        <v>132</v>
      </c>
      <c r="P58" s="272">
        <v>132</v>
      </c>
      <c r="Q58" s="81">
        <f t="shared" si="4"/>
        <v>100</v>
      </c>
      <c r="R58" s="90">
        <f t="shared" si="5"/>
        <v>4</v>
      </c>
      <c r="S58" s="248">
        <v>198</v>
      </c>
      <c r="T58" s="248">
        <v>100</v>
      </c>
      <c r="U58" s="15">
        <f t="shared" si="6"/>
        <v>2</v>
      </c>
      <c r="V58" s="248">
        <v>1</v>
      </c>
      <c r="W58" s="248">
        <v>150</v>
      </c>
      <c r="X58" s="19">
        <f t="shared" si="0"/>
        <v>18</v>
      </c>
      <c r="Y58" s="19">
        <f t="shared" si="8"/>
        <v>100</v>
      </c>
    </row>
    <row r="59" spans="1:25" s="137" customFormat="1" ht="30" customHeight="1" x14ac:dyDescent="0.25">
      <c r="A59" s="44" t="s">
        <v>36</v>
      </c>
      <c r="B59" s="41">
        <v>127</v>
      </c>
      <c r="C59" s="6" t="s">
        <v>376</v>
      </c>
      <c r="D59" s="6" t="s">
        <v>592</v>
      </c>
      <c r="E59" s="146" t="s">
        <v>462</v>
      </c>
      <c r="F59" s="90">
        <f t="shared" si="1"/>
        <v>2</v>
      </c>
      <c r="G59" s="248">
        <v>6</v>
      </c>
      <c r="H59" s="248">
        <v>1</v>
      </c>
      <c r="I59" s="229">
        <v>1</v>
      </c>
      <c r="J59" s="90">
        <f t="shared" si="2"/>
        <v>2</v>
      </c>
      <c r="K59" s="227">
        <v>96.666666666666671</v>
      </c>
      <c r="L59" s="90">
        <f t="shared" si="3"/>
        <v>4</v>
      </c>
      <c r="M59" s="228">
        <v>44652</v>
      </c>
      <c r="N59" s="15">
        <f>IF(M59='Месяц МНТРГ_апрель'!$A$2,4,IF(M59='Месяц МНТРГ_апрель'!$B$2,3,IF(M59='Месяц МНТРГ_апрель'!$C$2,2,IF(M59='Месяц МНТРГ_апрель'!$D$2,1,0))))</f>
        <v>4</v>
      </c>
      <c r="O59" s="272">
        <v>5</v>
      </c>
      <c r="P59" s="272">
        <v>5</v>
      </c>
      <c r="Q59" s="81">
        <f t="shared" si="4"/>
        <v>100</v>
      </c>
      <c r="R59" s="90">
        <f t="shared" si="5"/>
        <v>4</v>
      </c>
      <c r="S59" s="248">
        <v>7</v>
      </c>
      <c r="T59" s="248">
        <v>100</v>
      </c>
      <c r="U59" s="15">
        <f t="shared" si="6"/>
        <v>2</v>
      </c>
      <c r="V59" s="248">
        <v>0</v>
      </c>
      <c r="W59" s="248">
        <v>10</v>
      </c>
      <c r="X59" s="19">
        <f t="shared" si="0"/>
        <v>18</v>
      </c>
      <c r="Y59" s="19">
        <f t="shared" si="8"/>
        <v>100</v>
      </c>
    </row>
    <row r="60" spans="1:25" s="137" customFormat="1" ht="30" customHeight="1" x14ac:dyDescent="0.25">
      <c r="A60" s="9" t="s">
        <v>37</v>
      </c>
      <c r="B60" s="41">
        <v>130</v>
      </c>
      <c r="C60" s="173" t="s">
        <v>333</v>
      </c>
      <c r="D60" s="173" t="s">
        <v>601</v>
      </c>
      <c r="E60" s="73" t="s">
        <v>462</v>
      </c>
      <c r="F60" s="15">
        <f t="shared" si="1"/>
        <v>2</v>
      </c>
      <c r="G60" s="91">
        <v>12</v>
      </c>
      <c r="H60" s="91">
        <v>1</v>
      </c>
      <c r="I60" s="229">
        <v>1</v>
      </c>
      <c r="J60" s="90">
        <f t="shared" si="2"/>
        <v>2</v>
      </c>
      <c r="K60" s="227">
        <v>93.333333333333329</v>
      </c>
      <c r="L60" s="15">
        <f t="shared" si="3"/>
        <v>4</v>
      </c>
      <c r="M60" s="223">
        <v>44652</v>
      </c>
      <c r="N60" s="15">
        <f>IF(M60='Месяц МНТРГ_апрель'!$A$2,4,IF(M60='Месяц МНТРГ_апрель'!$B$2,3,IF(M60='Месяц МНТРГ_апрель'!$C$2,2,IF(M60='Месяц МНТРГ_апрель'!$D$2,1,0))))</f>
        <v>4</v>
      </c>
      <c r="O60" s="272">
        <v>12</v>
      </c>
      <c r="P60" s="272">
        <v>12</v>
      </c>
      <c r="Q60" s="81">
        <f t="shared" si="4"/>
        <v>100</v>
      </c>
      <c r="R60" s="15">
        <f t="shared" si="5"/>
        <v>4</v>
      </c>
      <c r="S60" s="91">
        <v>13</v>
      </c>
      <c r="T60" s="91">
        <v>100</v>
      </c>
      <c r="U60" s="15">
        <f t="shared" si="6"/>
        <v>2</v>
      </c>
      <c r="V60" s="91">
        <v>0</v>
      </c>
      <c r="W60" s="91">
        <v>3</v>
      </c>
      <c r="X60" s="19">
        <f t="shared" si="0"/>
        <v>18</v>
      </c>
      <c r="Y60" s="19">
        <f t="shared" si="8"/>
        <v>100</v>
      </c>
    </row>
    <row r="61" spans="1:25" s="137" customFormat="1" ht="30" customHeight="1" x14ac:dyDescent="0.25">
      <c r="A61" s="9" t="s">
        <v>37</v>
      </c>
      <c r="B61" s="41">
        <v>131</v>
      </c>
      <c r="C61" s="173" t="s">
        <v>319</v>
      </c>
      <c r="D61" s="173" t="s">
        <v>595</v>
      </c>
      <c r="E61" s="73" t="s">
        <v>462</v>
      </c>
      <c r="F61" s="15">
        <f t="shared" si="1"/>
        <v>2</v>
      </c>
      <c r="G61" s="91">
        <v>216</v>
      </c>
      <c r="H61" s="91">
        <v>11</v>
      </c>
      <c r="I61" s="229">
        <v>11</v>
      </c>
      <c r="J61" s="90">
        <f t="shared" si="2"/>
        <v>2</v>
      </c>
      <c r="K61" s="227">
        <v>96.666666666666671</v>
      </c>
      <c r="L61" s="15">
        <f t="shared" si="3"/>
        <v>4</v>
      </c>
      <c r="M61" s="223">
        <v>44652</v>
      </c>
      <c r="N61" s="15">
        <f>IF(M61='Месяц МНТРГ_апрель'!$A$2,4,IF(M61='Месяц МНТРГ_апрель'!$B$2,3,IF(M61='Месяц МНТРГ_апрель'!$C$2,2,IF(M61='Месяц МНТРГ_апрель'!$D$2,1,0))))</f>
        <v>4</v>
      </c>
      <c r="O61" s="272">
        <v>213</v>
      </c>
      <c r="P61" s="272">
        <v>213</v>
      </c>
      <c r="Q61" s="81">
        <f t="shared" si="4"/>
        <v>100</v>
      </c>
      <c r="R61" s="15">
        <f t="shared" si="5"/>
        <v>4</v>
      </c>
      <c r="S61" s="91">
        <v>364</v>
      </c>
      <c r="T61" s="91">
        <v>100</v>
      </c>
      <c r="U61" s="15">
        <f t="shared" si="6"/>
        <v>2</v>
      </c>
      <c r="V61" s="91">
        <v>4</v>
      </c>
      <c r="W61" s="91">
        <v>101</v>
      </c>
      <c r="X61" s="19">
        <f t="shared" si="0"/>
        <v>18</v>
      </c>
      <c r="Y61" s="19">
        <f t="shared" si="8"/>
        <v>100</v>
      </c>
    </row>
    <row r="62" spans="1:25" s="137" customFormat="1" ht="30" customHeight="1" x14ac:dyDescent="0.25">
      <c r="A62" s="9" t="s">
        <v>37</v>
      </c>
      <c r="B62" s="41">
        <v>132</v>
      </c>
      <c r="C62" s="173" t="s">
        <v>328</v>
      </c>
      <c r="D62" s="173" t="s">
        <v>596</v>
      </c>
      <c r="E62" s="73" t="s">
        <v>462</v>
      </c>
      <c r="F62" s="15">
        <f t="shared" si="1"/>
        <v>2</v>
      </c>
      <c r="G62" s="91">
        <v>71</v>
      </c>
      <c r="H62" s="91">
        <v>5</v>
      </c>
      <c r="I62" s="229">
        <v>5</v>
      </c>
      <c r="J62" s="90">
        <f t="shared" si="2"/>
        <v>2</v>
      </c>
      <c r="K62" s="227">
        <v>93.333333333333329</v>
      </c>
      <c r="L62" s="15">
        <f t="shared" si="3"/>
        <v>4</v>
      </c>
      <c r="M62" s="223">
        <v>44652</v>
      </c>
      <c r="N62" s="15">
        <f>IF(M62='Месяц МНТРГ_апрель'!$A$2,4,IF(M62='Месяц МНТРГ_апрель'!$B$2,3,IF(M62='Месяц МНТРГ_апрель'!$C$2,2,IF(M62='Месяц МНТРГ_апрель'!$D$2,1,0))))</f>
        <v>4</v>
      </c>
      <c r="O62" s="272">
        <v>71</v>
      </c>
      <c r="P62" s="272">
        <v>67</v>
      </c>
      <c r="Q62" s="81">
        <f t="shared" si="4"/>
        <v>94</v>
      </c>
      <c r="R62" s="15">
        <f t="shared" si="5"/>
        <v>4</v>
      </c>
      <c r="S62" s="91">
        <v>97</v>
      </c>
      <c r="T62" s="91">
        <v>97</v>
      </c>
      <c r="U62" s="15">
        <f t="shared" si="6"/>
        <v>2</v>
      </c>
      <c r="V62" s="91">
        <v>2</v>
      </c>
      <c r="W62" s="91">
        <v>35</v>
      </c>
      <c r="X62" s="19">
        <f t="shared" si="0"/>
        <v>18</v>
      </c>
      <c r="Y62" s="19">
        <f t="shared" si="8"/>
        <v>100</v>
      </c>
    </row>
    <row r="63" spans="1:25" s="1" customFormat="1" ht="30" x14ac:dyDescent="0.25">
      <c r="A63" s="9" t="s">
        <v>37</v>
      </c>
      <c r="B63" s="41">
        <v>133</v>
      </c>
      <c r="C63" s="173" t="s">
        <v>330</v>
      </c>
      <c r="D63" s="173" t="s">
        <v>604</v>
      </c>
      <c r="E63" s="73" t="s">
        <v>462</v>
      </c>
      <c r="F63" s="15">
        <f t="shared" si="1"/>
        <v>2</v>
      </c>
      <c r="G63" s="91">
        <v>45</v>
      </c>
      <c r="H63" s="91">
        <v>4</v>
      </c>
      <c r="I63" s="229">
        <v>4</v>
      </c>
      <c r="J63" s="90">
        <f t="shared" si="2"/>
        <v>2</v>
      </c>
      <c r="K63" s="227">
        <v>95</v>
      </c>
      <c r="L63" s="15">
        <f t="shared" si="3"/>
        <v>4</v>
      </c>
      <c r="M63" s="223">
        <v>44652</v>
      </c>
      <c r="N63" s="15">
        <f>IF(M63='Месяц МНТРГ_апрель'!$A$2,4,IF(M63='Месяц МНТРГ_апрель'!$B$2,3,IF(M63='Месяц МНТРГ_апрель'!$C$2,2,IF(M63='Месяц МНТРГ_апрель'!$D$2,1,0))))</f>
        <v>4</v>
      </c>
      <c r="O63" s="230">
        <v>45</v>
      </c>
      <c r="P63" s="230">
        <v>45</v>
      </c>
      <c r="Q63" s="81">
        <f t="shared" si="4"/>
        <v>100</v>
      </c>
      <c r="R63" s="15">
        <f t="shared" si="5"/>
        <v>4</v>
      </c>
      <c r="S63" s="91">
        <v>67</v>
      </c>
      <c r="T63" s="91">
        <v>100</v>
      </c>
      <c r="U63" s="15">
        <f t="shared" si="6"/>
        <v>2</v>
      </c>
      <c r="V63" s="91">
        <v>0</v>
      </c>
      <c r="W63" s="91">
        <v>5</v>
      </c>
      <c r="X63" s="19">
        <f t="shared" si="0"/>
        <v>18</v>
      </c>
      <c r="Y63" s="19">
        <f t="shared" si="8"/>
        <v>100</v>
      </c>
    </row>
    <row r="64" spans="1:25" ht="30" customHeight="1" x14ac:dyDescent="0.25">
      <c r="A64" s="9" t="s">
        <v>37</v>
      </c>
      <c r="B64" s="41">
        <v>134</v>
      </c>
      <c r="C64" s="173" t="s">
        <v>331</v>
      </c>
      <c r="D64" s="173" t="s">
        <v>597</v>
      </c>
      <c r="E64" s="73" t="s">
        <v>462</v>
      </c>
      <c r="F64" s="15">
        <f t="shared" si="1"/>
        <v>2</v>
      </c>
      <c r="G64" s="91">
        <v>58</v>
      </c>
      <c r="H64" s="91">
        <v>4</v>
      </c>
      <c r="I64" s="229">
        <v>4</v>
      </c>
      <c r="J64" s="90">
        <f t="shared" si="2"/>
        <v>2</v>
      </c>
      <c r="K64" s="227">
        <v>96.666666666666671</v>
      </c>
      <c r="L64" s="15">
        <f t="shared" si="3"/>
        <v>4</v>
      </c>
      <c r="M64" s="223">
        <v>44652</v>
      </c>
      <c r="N64" s="15">
        <f>IF(M64='Месяц МНТРГ_апрель'!$A$2,4,IF(M64='Месяц МНТРГ_апрель'!$B$2,3,IF(M64='Месяц МНТРГ_апрель'!$C$2,2,IF(M64='Месяц МНТРГ_апрель'!$D$2,1,0))))</f>
        <v>4</v>
      </c>
      <c r="O64" s="230">
        <v>58</v>
      </c>
      <c r="P64" s="230">
        <v>58</v>
      </c>
      <c r="Q64" s="81">
        <f t="shared" si="4"/>
        <v>100</v>
      </c>
      <c r="R64" s="15">
        <f t="shared" si="5"/>
        <v>4</v>
      </c>
      <c r="S64" s="91">
        <v>56</v>
      </c>
      <c r="T64" s="91">
        <v>100</v>
      </c>
      <c r="U64" s="15">
        <f t="shared" si="6"/>
        <v>2</v>
      </c>
      <c r="V64" s="91">
        <v>0</v>
      </c>
      <c r="W64" s="91">
        <v>6</v>
      </c>
      <c r="X64" s="19">
        <f t="shared" si="0"/>
        <v>18</v>
      </c>
      <c r="Y64" s="19">
        <f t="shared" si="8"/>
        <v>100</v>
      </c>
    </row>
    <row r="65" spans="1:25" ht="30" customHeight="1" x14ac:dyDescent="0.25">
      <c r="A65" s="9" t="s">
        <v>37</v>
      </c>
      <c r="B65" s="41">
        <v>135</v>
      </c>
      <c r="C65" s="173" t="s">
        <v>332</v>
      </c>
      <c r="D65" s="173" t="s">
        <v>598</v>
      </c>
      <c r="E65" s="73" t="s">
        <v>462</v>
      </c>
      <c r="F65" s="15">
        <f t="shared" si="1"/>
        <v>2</v>
      </c>
      <c r="G65" s="91">
        <v>60</v>
      </c>
      <c r="H65" s="91">
        <v>3</v>
      </c>
      <c r="I65" s="229">
        <v>3</v>
      </c>
      <c r="J65" s="90">
        <f t="shared" si="2"/>
        <v>2</v>
      </c>
      <c r="K65" s="227">
        <v>96.666666666666671</v>
      </c>
      <c r="L65" s="15">
        <f t="shared" si="3"/>
        <v>4</v>
      </c>
      <c r="M65" s="223">
        <v>44652</v>
      </c>
      <c r="N65" s="15">
        <f>IF(M65='Месяц МНТРГ_апрель'!$A$2,4,IF(M65='Месяц МНТРГ_апрель'!$B$2,3,IF(M65='Месяц МНТРГ_апрель'!$C$2,2,IF(M65='Месяц МНТРГ_апрель'!$D$2,1,0))))</f>
        <v>4</v>
      </c>
      <c r="O65" s="230">
        <v>61</v>
      </c>
      <c r="P65" s="230">
        <v>60</v>
      </c>
      <c r="Q65" s="81">
        <f t="shared" si="4"/>
        <v>98</v>
      </c>
      <c r="R65" s="15">
        <f t="shared" si="5"/>
        <v>4</v>
      </c>
      <c r="S65" s="91">
        <v>67</v>
      </c>
      <c r="T65" s="91">
        <v>100</v>
      </c>
      <c r="U65" s="15">
        <f t="shared" si="6"/>
        <v>2</v>
      </c>
      <c r="V65" s="91">
        <v>0</v>
      </c>
      <c r="W65" s="91">
        <v>55</v>
      </c>
      <c r="X65" s="19">
        <f t="shared" si="0"/>
        <v>18</v>
      </c>
      <c r="Y65" s="19">
        <f t="shared" si="8"/>
        <v>100</v>
      </c>
    </row>
    <row r="66" spans="1:25" ht="30" customHeight="1" x14ac:dyDescent="0.25">
      <c r="A66" s="9" t="s">
        <v>37</v>
      </c>
      <c r="B66" s="41">
        <v>136</v>
      </c>
      <c r="C66" s="173" t="s">
        <v>321</v>
      </c>
      <c r="D66" s="173" t="s">
        <v>599</v>
      </c>
      <c r="E66" s="73" t="s">
        <v>462</v>
      </c>
      <c r="F66" s="15">
        <f t="shared" si="1"/>
        <v>2</v>
      </c>
      <c r="G66" s="91">
        <v>126</v>
      </c>
      <c r="H66" s="91">
        <v>8</v>
      </c>
      <c r="I66" s="229">
        <v>8</v>
      </c>
      <c r="J66" s="90">
        <f t="shared" si="2"/>
        <v>2</v>
      </c>
      <c r="K66" s="227">
        <v>96.666666666666671</v>
      </c>
      <c r="L66" s="15">
        <f t="shared" si="3"/>
        <v>4</v>
      </c>
      <c r="M66" s="223">
        <v>44652</v>
      </c>
      <c r="N66" s="15">
        <f>IF(M66='Месяц МНТРГ_апрель'!$A$2,4,IF(M66='Месяц МНТРГ_апрель'!$B$2,3,IF(M66='Месяц МНТРГ_апрель'!$C$2,2,IF(M66='Месяц МНТРГ_апрель'!$D$2,1,0))))</f>
        <v>4</v>
      </c>
      <c r="O66" s="230">
        <v>126</v>
      </c>
      <c r="P66" s="230">
        <v>126</v>
      </c>
      <c r="Q66" s="81">
        <f t="shared" si="4"/>
        <v>100</v>
      </c>
      <c r="R66" s="15">
        <f t="shared" si="5"/>
        <v>4</v>
      </c>
      <c r="S66" s="91">
        <v>159</v>
      </c>
      <c r="T66" s="91">
        <v>100</v>
      </c>
      <c r="U66" s="15">
        <f t="shared" si="6"/>
        <v>2</v>
      </c>
      <c r="V66" s="91">
        <v>12</v>
      </c>
      <c r="W66" s="91">
        <v>59</v>
      </c>
      <c r="X66" s="19">
        <f t="shared" ref="X66:X129" si="9">F66+J66+L66+N66+R66+U66</f>
        <v>18</v>
      </c>
      <c r="Y66" s="19">
        <f t="shared" si="8"/>
        <v>100</v>
      </c>
    </row>
    <row r="67" spans="1:25" ht="30" customHeight="1" x14ac:dyDescent="0.25">
      <c r="A67" s="9" t="s">
        <v>37</v>
      </c>
      <c r="B67" s="41">
        <v>137</v>
      </c>
      <c r="C67" s="173" t="s">
        <v>322</v>
      </c>
      <c r="D67" s="173" t="s">
        <v>603</v>
      </c>
      <c r="E67" s="73" t="s">
        <v>462</v>
      </c>
      <c r="F67" s="15">
        <f t="shared" ref="F67:F130" si="10">IF(E67="21/22",2,0)</f>
        <v>2</v>
      </c>
      <c r="G67" s="91">
        <v>227</v>
      </c>
      <c r="H67" s="91">
        <v>13</v>
      </c>
      <c r="I67" s="229">
        <v>13</v>
      </c>
      <c r="J67" s="90">
        <f t="shared" ref="J67:J130" si="11">IF(ABS((H67-I67)/I67)&lt;=0.1,2,IF(AND(ABS((H67-I67)/I67)&gt;0.1,ABS((H67-I67)/I67)&lt;=0.2),1,0))</f>
        <v>2</v>
      </c>
      <c r="K67" s="227">
        <v>98.333333333333329</v>
      </c>
      <c r="L67" s="15">
        <f t="shared" ref="L67:L130" si="12">IF(K67&gt;90,4,IF(AND(K67&gt;80,K67&lt;=90),3,IF(AND(K67&gt;=50,K67&lt;=80),2,IF(AND(K67&gt;=10,K67&lt;50),1,0))))</f>
        <v>4</v>
      </c>
      <c r="M67" s="223">
        <v>44652</v>
      </c>
      <c r="N67" s="15">
        <f>IF(M67='Месяц МНТРГ_апрель'!$A$2,4,IF(M67='Месяц МНТРГ_апрель'!$B$2,3,IF(M67='Месяц МНТРГ_апрель'!$C$2,2,IF(M67='Месяц МНТРГ_апрель'!$D$2,1,0))))</f>
        <v>4</v>
      </c>
      <c r="O67" s="230">
        <v>227</v>
      </c>
      <c r="P67" s="230">
        <v>227</v>
      </c>
      <c r="Q67" s="81">
        <f t="shared" ref="Q67:Q130" si="13">ROUND(P67/O67*100,0)</f>
        <v>100</v>
      </c>
      <c r="R67" s="15">
        <f t="shared" ref="R67:R130" si="14">IF(Q67&gt;90,4,IF(AND(Q67&gt;80,Q67&lt;=90),3,IF(AND(Q67&gt;=50,Q67&lt;=80),2,IF(AND(Q67&gt;=10,Q67&lt;50),1,0))))</f>
        <v>4</v>
      </c>
      <c r="S67" s="91">
        <v>238</v>
      </c>
      <c r="T67" s="91">
        <v>100</v>
      </c>
      <c r="U67" s="15">
        <f t="shared" ref="U67:U130" si="15">IF(T67&gt;=90,2,IF(T67&gt;=80,1,0))</f>
        <v>2</v>
      </c>
      <c r="V67" s="91">
        <v>7</v>
      </c>
      <c r="W67" s="91">
        <v>148</v>
      </c>
      <c r="X67" s="19">
        <f t="shared" si="9"/>
        <v>18</v>
      </c>
      <c r="Y67" s="19">
        <f t="shared" ref="Y67:Y98" si="16">ROUND(X67/$X$2*100,0)</f>
        <v>100</v>
      </c>
    </row>
    <row r="68" spans="1:25" ht="30" customHeight="1" x14ac:dyDescent="0.25">
      <c r="A68" s="9" t="s">
        <v>37</v>
      </c>
      <c r="B68" s="41">
        <v>138</v>
      </c>
      <c r="C68" s="173" t="s">
        <v>324</v>
      </c>
      <c r="D68" s="173" t="s">
        <v>600</v>
      </c>
      <c r="E68" s="73" t="s">
        <v>462</v>
      </c>
      <c r="F68" s="15">
        <f t="shared" si="10"/>
        <v>2</v>
      </c>
      <c r="G68" s="91">
        <v>64</v>
      </c>
      <c r="H68" s="91">
        <v>3</v>
      </c>
      <c r="I68" s="229">
        <v>3</v>
      </c>
      <c r="J68" s="90">
        <f t="shared" si="11"/>
        <v>2</v>
      </c>
      <c r="K68" s="227">
        <v>91.666666666666657</v>
      </c>
      <c r="L68" s="15">
        <f t="shared" si="12"/>
        <v>4</v>
      </c>
      <c r="M68" s="223">
        <v>44652</v>
      </c>
      <c r="N68" s="15">
        <f>IF(M68='Месяц МНТРГ_апрель'!$A$2,4,IF(M68='Месяц МНТРГ_апрель'!$B$2,3,IF(M68='Месяц МНТРГ_апрель'!$C$2,2,IF(M68='Месяц МНТРГ_апрель'!$D$2,1,0))))</f>
        <v>4</v>
      </c>
      <c r="O68" s="230">
        <v>64</v>
      </c>
      <c r="P68" s="230">
        <v>64</v>
      </c>
      <c r="Q68" s="81">
        <f t="shared" si="13"/>
        <v>100</v>
      </c>
      <c r="R68" s="15">
        <f t="shared" si="14"/>
        <v>4</v>
      </c>
      <c r="S68" s="91">
        <v>112</v>
      </c>
      <c r="T68" s="91">
        <v>100</v>
      </c>
      <c r="U68" s="15">
        <f t="shared" si="15"/>
        <v>2</v>
      </c>
      <c r="V68" s="91">
        <v>9</v>
      </c>
      <c r="W68" s="91">
        <v>0</v>
      </c>
      <c r="X68" s="19">
        <f t="shared" si="9"/>
        <v>18</v>
      </c>
      <c r="Y68" s="19">
        <f t="shared" si="16"/>
        <v>100</v>
      </c>
    </row>
    <row r="69" spans="1:25" ht="30" customHeight="1" x14ac:dyDescent="0.25">
      <c r="A69" s="44" t="s">
        <v>38</v>
      </c>
      <c r="B69" s="41">
        <v>146</v>
      </c>
      <c r="C69" s="173" t="s">
        <v>384</v>
      </c>
      <c r="D69" s="173" t="s">
        <v>610</v>
      </c>
      <c r="E69" s="146" t="s">
        <v>462</v>
      </c>
      <c r="F69" s="90">
        <f t="shared" si="10"/>
        <v>2</v>
      </c>
      <c r="G69" s="91">
        <v>136</v>
      </c>
      <c r="H69" s="91">
        <v>6</v>
      </c>
      <c r="I69" s="235">
        <v>6</v>
      </c>
      <c r="J69" s="90">
        <f t="shared" si="11"/>
        <v>2</v>
      </c>
      <c r="K69" s="231">
        <v>96.7</v>
      </c>
      <c r="L69" s="90">
        <f t="shared" si="12"/>
        <v>4</v>
      </c>
      <c r="M69" s="233">
        <v>44652</v>
      </c>
      <c r="N69" s="15">
        <f>IF(M69='Месяц МНТРГ_апрель'!$A$2,4,IF(M69='Месяц МНТРГ_апрель'!$B$2,3,IF(M69='Месяц МНТРГ_апрель'!$C$2,2,IF(M69='Месяц МНТРГ_апрель'!$D$2,1,0))))</f>
        <v>4</v>
      </c>
      <c r="O69" s="226">
        <v>135</v>
      </c>
      <c r="P69" s="226">
        <v>135</v>
      </c>
      <c r="Q69" s="81">
        <f t="shared" si="13"/>
        <v>100</v>
      </c>
      <c r="R69" s="90">
        <f t="shared" si="14"/>
        <v>4</v>
      </c>
      <c r="S69" s="91">
        <v>259</v>
      </c>
      <c r="T69" s="91">
        <v>100</v>
      </c>
      <c r="U69" s="15">
        <f t="shared" si="15"/>
        <v>2</v>
      </c>
      <c r="V69" s="91">
        <v>3</v>
      </c>
      <c r="W69" s="91">
        <v>51</v>
      </c>
      <c r="X69" s="19">
        <f t="shared" si="9"/>
        <v>18</v>
      </c>
      <c r="Y69" s="19">
        <f t="shared" si="16"/>
        <v>100</v>
      </c>
    </row>
    <row r="70" spans="1:25" ht="30" customHeight="1" x14ac:dyDescent="0.25">
      <c r="A70" s="44" t="s">
        <v>38</v>
      </c>
      <c r="B70" s="41">
        <v>147</v>
      </c>
      <c r="C70" s="173" t="s">
        <v>378</v>
      </c>
      <c r="D70" s="173" t="s">
        <v>611</v>
      </c>
      <c r="E70" s="146" t="s">
        <v>462</v>
      </c>
      <c r="F70" s="90">
        <f t="shared" si="10"/>
        <v>2</v>
      </c>
      <c r="G70" s="91">
        <v>44</v>
      </c>
      <c r="H70" s="91">
        <v>4</v>
      </c>
      <c r="I70" s="235">
        <v>4</v>
      </c>
      <c r="J70" s="90">
        <f t="shared" si="11"/>
        <v>2</v>
      </c>
      <c r="K70" s="231">
        <v>91.7</v>
      </c>
      <c r="L70" s="90">
        <f t="shared" si="12"/>
        <v>4</v>
      </c>
      <c r="M70" s="233">
        <v>44652</v>
      </c>
      <c r="N70" s="15">
        <f>IF(M70='Месяц МНТРГ_апрель'!$A$2,4,IF(M70='Месяц МНТРГ_апрель'!$B$2,3,IF(M70='Месяц МНТРГ_апрель'!$C$2,2,IF(M70='Месяц МНТРГ_апрель'!$D$2,1,0))))</f>
        <v>4</v>
      </c>
      <c r="O70" s="226">
        <v>44</v>
      </c>
      <c r="P70" s="226">
        <v>41</v>
      </c>
      <c r="Q70" s="81">
        <f t="shared" si="13"/>
        <v>93</v>
      </c>
      <c r="R70" s="90">
        <f t="shared" si="14"/>
        <v>4</v>
      </c>
      <c r="S70" s="91">
        <v>76</v>
      </c>
      <c r="T70" s="91">
        <v>100</v>
      </c>
      <c r="U70" s="15">
        <f t="shared" si="15"/>
        <v>2</v>
      </c>
      <c r="V70" s="91">
        <v>1</v>
      </c>
      <c r="W70" s="91">
        <v>24</v>
      </c>
      <c r="X70" s="19">
        <f t="shared" si="9"/>
        <v>18</v>
      </c>
      <c r="Y70" s="19">
        <f t="shared" si="16"/>
        <v>100</v>
      </c>
    </row>
    <row r="71" spans="1:25" s="137" customFormat="1" ht="30" customHeight="1" x14ac:dyDescent="0.25">
      <c r="A71" s="44" t="s">
        <v>38</v>
      </c>
      <c r="B71" s="41">
        <v>148</v>
      </c>
      <c r="C71" s="173" t="s">
        <v>381</v>
      </c>
      <c r="D71" s="173" t="s">
        <v>607</v>
      </c>
      <c r="E71" s="146" t="s">
        <v>462</v>
      </c>
      <c r="F71" s="90">
        <f t="shared" si="10"/>
        <v>2</v>
      </c>
      <c r="G71" s="91">
        <v>138</v>
      </c>
      <c r="H71" s="91">
        <v>6</v>
      </c>
      <c r="I71" s="235">
        <v>6</v>
      </c>
      <c r="J71" s="90">
        <f t="shared" si="11"/>
        <v>2</v>
      </c>
      <c r="K71" s="232">
        <v>95</v>
      </c>
      <c r="L71" s="90">
        <f t="shared" si="12"/>
        <v>4</v>
      </c>
      <c r="M71" s="233">
        <v>44652</v>
      </c>
      <c r="N71" s="15">
        <f>IF(M71='Месяц МНТРГ_апрель'!$A$2,4,IF(M71='Месяц МНТРГ_апрель'!$B$2,3,IF(M71='Месяц МНТРГ_апрель'!$C$2,2,IF(M71='Месяц МНТРГ_апрель'!$D$2,1,0))))</f>
        <v>4</v>
      </c>
      <c r="O71" s="248">
        <v>138</v>
      </c>
      <c r="P71" s="248">
        <v>138</v>
      </c>
      <c r="Q71" s="81">
        <f t="shared" si="13"/>
        <v>100</v>
      </c>
      <c r="R71" s="90">
        <f t="shared" si="14"/>
        <v>4</v>
      </c>
      <c r="S71" s="91">
        <v>241</v>
      </c>
      <c r="T71" s="91">
        <v>100</v>
      </c>
      <c r="U71" s="15">
        <f t="shared" si="15"/>
        <v>2</v>
      </c>
      <c r="V71" s="91">
        <v>1</v>
      </c>
      <c r="W71" s="91">
        <v>154</v>
      </c>
      <c r="X71" s="19">
        <f t="shared" si="9"/>
        <v>18</v>
      </c>
      <c r="Y71" s="19">
        <f t="shared" si="16"/>
        <v>100</v>
      </c>
    </row>
    <row r="72" spans="1:25" s="137" customFormat="1" ht="30" customHeight="1" x14ac:dyDescent="0.25">
      <c r="A72" s="44" t="s">
        <v>38</v>
      </c>
      <c r="B72" s="41">
        <v>149</v>
      </c>
      <c r="C72" s="173" t="s">
        <v>382</v>
      </c>
      <c r="D72" s="173" t="s">
        <v>613</v>
      </c>
      <c r="E72" s="146" t="s">
        <v>462</v>
      </c>
      <c r="F72" s="90">
        <f t="shared" si="10"/>
        <v>2</v>
      </c>
      <c r="G72" s="91">
        <v>121</v>
      </c>
      <c r="H72" s="91">
        <v>6</v>
      </c>
      <c r="I72" s="235">
        <v>6</v>
      </c>
      <c r="J72" s="90">
        <f t="shared" si="11"/>
        <v>2</v>
      </c>
      <c r="K72" s="231">
        <v>93.3</v>
      </c>
      <c r="L72" s="90">
        <f t="shared" si="12"/>
        <v>4</v>
      </c>
      <c r="M72" s="233">
        <v>44652</v>
      </c>
      <c r="N72" s="15">
        <f>IF(M72='Месяц МНТРГ_апрель'!$A$2,4,IF(M72='Месяц МНТРГ_апрель'!$B$2,3,IF(M72='Месяц МНТРГ_апрель'!$C$2,2,IF(M72='Месяц МНТРГ_апрель'!$D$2,1,0))))</f>
        <v>4</v>
      </c>
      <c r="O72" s="248">
        <v>119</v>
      </c>
      <c r="P72" s="248">
        <v>118</v>
      </c>
      <c r="Q72" s="81">
        <f t="shared" si="13"/>
        <v>99</v>
      </c>
      <c r="R72" s="90">
        <f t="shared" si="14"/>
        <v>4</v>
      </c>
      <c r="S72" s="91">
        <v>210</v>
      </c>
      <c r="T72" s="91">
        <v>100</v>
      </c>
      <c r="U72" s="15">
        <f t="shared" si="15"/>
        <v>2</v>
      </c>
      <c r="V72" s="91">
        <v>4</v>
      </c>
      <c r="W72" s="91">
        <v>37</v>
      </c>
      <c r="X72" s="19">
        <f t="shared" si="9"/>
        <v>18</v>
      </c>
      <c r="Y72" s="19">
        <f t="shared" si="16"/>
        <v>100</v>
      </c>
    </row>
    <row r="73" spans="1:25" s="137" customFormat="1" ht="30" customHeight="1" x14ac:dyDescent="0.25">
      <c r="A73" s="44" t="s">
        <v>38</v>
      </c>
      <c r="B73" s="41">
        <v>150</v>
      </c>
      <c r="C73" s="173" t="s">
        <v>385</v>
      </c>
      <c r="D73" s="173" t="s">
        <v>608</v>
      </c>
      <c r="E73" s="146" t="s">
        <v>462</v>
      </c>
      <c r="F73" s="90">
        <f t="shared" si="10"/>
        <v>2</v>
      </c>
      <c r="G73" s="91">
        <v>16</v>
      </c>
      <c r="H73" s="91">
        <v>1</v>
      </c>
      <c r="I73" s="235">
        <v>1</v>
      </c>
      <c r="J73" s="90">
        <f t="shared" si="11"/>
        <v>2</v>
      </c>
      <c r="K73" s="231">
        <v>96.7</v>
      </c>
      <c r="L73" s="90">
        <f t="shared" si="12"/>
        <v>4</v>
      </c>
      <c r="M73" s="233">
        <v>44652</v>
      </c>
      <c r="N73" s="15">
        <f>IF(M73='Месяц МНТРГ_апрель'!$A$2,4,IF(M73='Месяц МНТРГ_апрель'!$B$2,3,IF(M73='Месяц МНТРГ_апрель'!$C$2,2,IF(M73='Месяц МНТРГ_апрель'!$D$2,1,0))))</f>
        <v>4</v>
      </c>
      <c r="O73" s="248">
        <v>15</v>
      </c>
      <c r="P73" s="248">
        <v>15</v>
      </c>
      <c r="Q73" s="81">
        <f t="shared" si="13"/>
        <v>100</v>
      </c>
      <c r="R73" s="90">
        <f t="shared" si="14"/>
        <v>4</v>
      </c>
      <c r="S73" s="91">
        <v>31</v>
      </c>
      <c r="T73" s="91">
        <v>100</v>
      </c>
      <c r="U73" s="15">
        <f t="shared" si="15"/>
        <v>2</v>
      </c>
      <c r="V73" s="91">
        <v>2</v>
      </c>
      <c r="W73" s="91">
        <v>31</v>
      </c>
      <c r="X73" s="19">
        <f t="shared" si="9"/>
        <v>18</v>
      </c>
      <c r="Y73" s="19">
        <f t="shared" si="16"/>
        <v>100</v>
      </c>
    </row>
    <row r="74" spans="1:25" s="137" customFormat="1" ht="30" customHeight="1" x14ac:dyDescent="0.25">
      <c r="A74" s="99" t="s">
        <v>39</v>
      </c>
      <c r="B74" s="41">
        <v>154</v>
      </c>
      <c r="C74" s="115" t="s">
        <v>396</v>
      </c>
      <c r="D74" s="115" t="s">
        <v>655</v>
      </c>
      <c r="E74" s="73" t="s">
        <v>462</v>
      </c>
      <c r="F74" s="90">
        <f t="shared" si="10"/>
        <v>2</v>
      </c>
      <c r="G74" s="91">
        <v>154</v>
      </c>
      <c r="H74" s="91">
        <v>6</v>
      </c>
      <c r="I74" s="244">
        <v>6</v>
      </c>
      <c r="J74" s="90">
        <f t="shared" si="11"/>
        <v>2</v>
      </c>
      <c r="K74" s="260">
        <v>95</v>
      </c>
      <c r="L74" s="90">
        <f t="shared" si="12"/>
        <v>4</v>
      </c>
      <c r="M74" s="223">
        <v>44652</v>
      </c>
      <c r="N74" s="15">
        <f>IF(M74='Месяц МНТРГ_апрель'!$A$2,4,IF(M74='Месяц МНТРГ_апрель'!$B$2,3,IF(M74='Месяц МНТРГ_апрель'!$C$2,2,)))</f>
        <v>4</v>
      </c>
      <c r="O74" s="149">
        <v>151</v>
      </c>
      <c r="P74" s="149">
        <v>149</v>
      </c>
      <c r="Q74" s="81">
        <f t="shared" si="13"/>
        <v>99</v>
      </c>
      <c r="R74" s="90">
        <f t="shared" si="14"/>
        <v>4</v>
      </c>
      <c r="S74" s="91">
        <v>247</v>
      </c>
      <c r="T74" s="91">
        <v>100</v>
      </c>
      <c r="U74" s="15">
        <f t="shared" si="15"/>
        <v>2</v>
      </c>
      <c r="V74" s="91">
        <v>10</v>
      </c>
      <c r="W74" s="91">
        <v>11</v>
      </c>
      <c r="X74" s="19">
        <f t="shared" si="9"/>
        <v>18</v>
      </c>
      <c r="Y74" s="19">
        <f t="shared" si="16"/>
        <v>100</v>
      </c>
    </row>
    <row r="75" spans="1:25" s="137" customFormat="1" ht="30" customHeight="1" x14ac:dyDescent="0.25">
      <c r="A75" s="99" t="s">
        <v>39</v>
      </c>
      <c r="B75" s="41">
        <v>155</v>
      </c>
      <c r="C75" s="115" t="s">
        <v>397</v>
      </c>
      <c r="D75" s="115" t="s">
        <v>615</v>
      </c>
      <c r="E75" s="73" t="s">
        <v>462</v>
      </c>
      <c r="F75" s="90">
        <f t="shared" si="10"/>
        <v>2</v>
      </c>
      <c r="G75" s="91">
        <v>153</v>
      </c>
      <c r="H75" s="91">
        <v>6</v>
      </c>
      <c r="I75" s="244">
        <v>6</v>
      </c>
      <c r="J75" s="90">
        <f t="shared" si="11"/>
        <v>2</v>
      </c>
      <c r="K75" s="260">
        <v>95</v>
      </c>
      <c r="L75" s="90">
        <f t="shared" si="12"/>
        <v>4</v>
      </c>
      <c r="M75" s="223">
        <v>44652</v>
      </c>
      <c r="N75" s="15">
        <f>IF(M75='Месяц МНТРГ_апрель'!$A$2,4,IF(M75='Месяц МНТРГ_апрель'!$B$2,3,IF(M75='Месяц МНТРГ_апрель'!$C$2,2,)))</f>
        <v>4</v>
      </c>
      <c r="O75" s="149">
        <v>152</v>
      </c>
      <c r="P75" s="149">
        <v>151</v>
      </c>
      <c r="Q75" s="81">
        <f t="shared" si="13"/>
        <v>99</v>
      </c>
      <c r="R75" s="90">
        <f t="shared" si="14"/>
        <v>4</v>
      </c>
      <c r="S75" s="91">
        <v>269</v>
      </c>
      <c r="T75" s="91">
        <v>100</v>
      </c>
      <c r="U75" s="15">
        <f t="shared" si="15"/>
        <v>2</v>
      </c>
      <c r="V75" s="91">
        <v>14</v>
      </c>
      <c r="W75" s="91">
        <v>150</v>
      </c>
      <c r="X75" s="19">
        <f t="shared" si="9"/>
        <v>18</v>
      </c>
      <c r="Y75" s="19">
        <f t="shared" si="16"/>
        <v>100</v>
      </c>
    </row>
    <row r="76" spans="1:25" s="137" customFormat="1" ht="30" customHeight="1" x14ac:dyDescent="0.25">
      <c r="A76" s="99" t="s">
        <v>39</v>
      </c>
      <c r="B76" s="41">
        <v>156</v>
      </c>
      <c r="C76" s="115" t="s">
        <v>401</v>
      </c>
      <c r="D76" s="115" t="s">
        <v>617</v>
      </c>
      <c r="E76" s="73" t="s">
        <v>462</v>
      </c>
      <c r="F76" s="90">
        <f t="shared" si="10"/>
        <v>2</v>
      </c>
      <c r="G76" s="91">
        <v>296</v>
      </c>
      <c r="H76" s="91">
        <v>12</v>
      </c>
      <c r="I76" s="244">
        <v>12</v>
      </c>
      <c r="J76" s="90">
        <f t="shared" si="11"/>
        <v>2</v>
      </c>
      <c r="K76" s="260">
        <v>96.666666666666671</v>
      </c>
      <c r="L76" s="90">
        <f t="shared" si="12"/>
        <v>4</v>
      </c>
      <c r="M76" s="223">
        <v>44652</v>
      </c>
      <c r="N76" s="15">
        <f>IF(M76='Месяц МНТРГ_апрель'!$A$2,4,IF(M76='Месяц МНТРГ_апрель'!$B$2,3,IF(M76='Месяц МНТРГ_апрель'!$C$2,2,)))</f>
        <v>4</v>
      </c>
      <c r="O76" s="149">
        <v>292</v>
      </c>
      <c r="P76" s="149">
        <v>291</v>
      </c>
      <c r="Q76" s="81">
        <f t="shared" si="13"/>
        <v>100</v>
      </c>
      <c r="R76" s="90">
        <f t="shared" si="14"/>
        <v>4</v>
      </c>
      <c r="S76" s="91">
        <v>521</v>
      </c>
      <c r="T76" s="91">
        <v>100</v>
      </c>
      <c r="U76" s="15">
        <f t="shared" si="15"/>
        <v>2</v>
      </c>
      <c r="V76" s="91">
        <v>38</v>
      </c>
      <c r="W76" s="91">
        <v>70</v>
      </c>
      <c r="X76" s="19">
        <f t="shared" si="9"/>
        <v>18</v>
      </c>
      <c r="Y76" s="19">
        <f t="shared" si="16"/>
        <v>100</v>
      </c>
    </row>
    <row r="77" spans="1:25" s="137" customFormat="1" ht="30" customHeight="1" x14ac:dyDescent="0.25">
      <c r="A77" s="99" t="s">
        <v>39</v>
      </c>
      <c r="B77" s="41">
        <v>157</v>
      </c>
      <c r="C77" s="115" t="s">
        <v>387</v>
      </c>
      <c r="D77" s="115" t="s">
        <v>632</v>
      </c>
      <c r="E77" s="73" t="s">
        <v>462</v>
      </c>
      <c r="F77" s="90">
        <f t="shared" si="10"/>
        <v>2</v>
      </c>
      <c r="G77" s="91">
        <v>273</v>
      </c>
      <c r="H77" s="91">
        <v>12</v>
      </c>
      <c r="I77" s="244">
        <v>12</v>
      </c>
      <c r="J77" s="90">
        <f t="shared" si="11"/>
        <v>2</v>
      </c>
      <c r="K77" s="260">
        <v>93.333333333333329</v>
      </c>
      <c r="L77" s="90">
        <f t="shared" si="12"/>
        <v>4</v>
      </c>
      <c r="M77" s="223">
        <v>44652</v>
      </c>
      <c r="N77" s="15">
        <f>IF(M77='Месяц МНТРГ_апрель'!$A$2,4,IF(M77='Месяц МНТРГ_апрель'!$B$2,3,IF(M77='Месяц МНТРГ_апрель'!$C$2,2,)))</f>
        <v>4</v>
      </c>
      <c r="O77" s="149">
        <v>269</v>
      </c>
      <c r="P77" s="149">
        <v>268</v>
      </c>
      <c r="Q77" s="81">
        <f t="shared" si="13"/>
        <v>100</v>
      </c>
      <c r="R77" s="90">
        <f t="shared" si="14"/>
        <v>4</v>
      </c>
      <c r="S77" s="91">
        <v>435</v>
      </c>
      <c r="T77" s="91">
        <v>100</v>
      </c>
      <c r="U77" s="15">
        <f t="shared" si="15"/>
        <v>2</v>
      </c>
      <c r="V77" s="91">
        <v>6</v>
      </c>
      <c r="W77" s="91">
        <v>53</v>
      </c>
      <c r="X77" s="19">
        <f t="shared" si="9"/>
        <v>18</v>
      </c>
      <c r="Y77" s="19">
        <f t="shared" si="16"/>
        <v>100</v>
      </c>
    </row>
    <row r="78" spans="1:25" s="137" customFormat="1" ht="30" customHeight="1" x14ac:dyDescent="0.25">
      <c r="A78" s="99" t="s">
        <v>39</v>
      </c>
      <c r="B78" s="41">
        <v>158</v>
      </c>
      <c r="C78" s="115" t="s">
        <v>407</v>
      </c>
      <c r="D78" s="115" t="s">
        <v>618</v>
      </c>
      <c r="E78" s="73" t="s">
        <v>462</v>
      </c>
      <c r="F78" s="90">
        <f t="shared" si="10"/>
        <v>2</v>
      </c>
      <c r="G78" s="91">
        <v>88</v>
      </c>
      <c r="H78" s="91">
        <v>4</v>
      </c>
      <c r="I78" s="244">
        <v>4</v>
      </c>
      <c r="J78" s="90">
        <f t="shared" si="11"/>
        <v>2</v>
      </c>
      <c r="K78" s="260">
        <v>96.666666666666671</v>
      </c>
      <c r="L78" s="90">
        <f t="shared" si="12"/>
        <v>4</v>
      </c>
      <c r="M78" s="223">
        <v>44652</v>
      </c>
      <c r="N78" s="15">
        <f>IF(M78='Месяц МНТРГ_апрель'!$A$2,4,IF(M78='Месяц МНТРГ_апрель'!$B$2,3,IF(M78='Месяц МНТРГ_апрель'!$C$2,2,)))</f>
        <v>4</v>
      </c>
      <c r="O78" s="149">
        <v>87</v>
      </c>
      <c r="P78" s="149">
        <v>83</v>
      </c>
      <c r="Q78" s="81">
        <f t="shared" si="13"/>
        <v>95</v>
      </c>
      <c r="R78" s="90">
        <f t="shared" si="14"/>
        <v>4</v>
      </c>
      <c r="S78" s="91">
        <v>150</v>
      </c>
      <c r="T78" s="91">
        <v>100</v>
      </c>
      <c r="U78" s="15">
        <f t="shared" si="15"/>
        <v>2</v>
      </c>
      <c r="V78" s="91">
        <v>5</v>
      </c>
      <c r="W78" s="91">
        <v>16</v>
      </c>
      <c r="X78" s="19">
        <f t="shared" si="9"/>
        <v>18</v>
      </c>
      <c r="Y78" s="19">
        <f t="shared" si="16"/>
        <v>100</v>
      </c>
    </row>
    <row r="79" spans="1:25" s="137" customFormat="1" ht="30" customHeight="1" x14ac:dyDescent="0.25">
      <c r="A79" s="99" t="s">
        <v>39</v>
      </c>
      <c r="B79" s="41">
        <v>159</v>
      </c>
      <c r="C79" s="115" t="s">
        <v>412</v>
      </c>
      <c r="D79" s="115" t="s">
        <v>636</v>
      </c>
      <c r="E79" s="73" t="s">
        <v>462</v>
      </c>
      <c r="F79" s="90">
        <f t="shared" si="10"/>
        <v>2</v>
      </c>
      <c r="G79" s="91">
        <v>294</v>
      </c>
      <c r="H79" s="91">
        <v>12</v>
      </c>
      <c r="I79" s="244">
        <v>13</v>
      </c>
      <c r="J79" s="90">
        <f t="shared" si="11"/>
        <v>2</v>
      </c>
      <c r="K79" s="260">
        <v>95</v>
      </c>
      <c r="L79" s="90">
        <f t="shared" si="12"/>
        <v>4</v>
      </c>
      <c r="M79" s="223">
        <v>44652</v>
      </c>
      <c r="N79" s="15">
        <f>IF(M79='Месяц МНТРГ_апрель'!$A$2,4,IF(M79='Месяц МНТРГ_апрель'!$B$2,3,IF(M79='Месяц МНТРГ_апрель'!$C$2,2,)))</f>
        <v>4</v>
      </c>
      <c r="O79" s="149">
        <v>292</v>
      </c>
      <c r="P79" s="149">
        <v>283</v>
      </c>
      <c r="Q79" s="81">
        <f t="shared" si="13"/>
        <v>97</v>
      </c>
      <c r="R79" s="90">
        <f t="shared" si="14"/>
        <v>4</v>
      </c>
      <c r="S79" s="91">
        <v>325</v>
      </c>
      <c r="T79" s="91">
        <v>100</v>
      </c>
      <c r="U79" s="15">
        <f t="shared" si="15"/>
        <v>2</v>
      </c>
      <c r="V79" s="91">
        <v>72</v>
      </c>
      <c r="W79" s="91">
        <v>143</v>
      </c>
      <c r="X79" s="19">
        <f t="shared" si="9"/>
        <v>18</v>
      </c>
      <c r="Y79" s="19">
        <f t="shared" si="16"/>
        <v>100</v>
      </c>
    </row>
    <row r="80" spans="1:25" s="46" customFormat="1" ht="30" x14ac:dyDescent="0.25">
      <c r="A80" s="99" t="s">
        <v>39</v>
      </c>
      <c r="B80" s="41">
        <v>160</v>
      </c>
      <c r="C80" s="115" t="s">
        <v>413</v>
      </c>
      <c r="D80" s="115" t="s">
        <v>619</v>
      </c>
      <c r="E80" s="73" t="s">
        <v>462</v>
      </c>
      <c r="F80" s="90">
        <f t="shared" si="10"/>
        <v>2</v>
      </c>
      <c r="G80" s="91">
        <v>70</v>
      </c>
      <c r="H80" s="91">
        <v>4</v>
      </c>
      <c r="I80" s="244">
        <v>4</v>
      </c>
      <c r="J80" s="90">
        <f t="shared" si="11"/>
        <v>2</v>
      </c>
      <c r="K80" s="260">
        <v>96.666666666666671</v>
      </c>
      <c r="L80" s="90">
        <f t="shared" si="12"/>
        <v>4</v>
      </c>
      <c r="M80" s="223">
        <v>44652</v>
      </c>
      <c r="N80" s="15">
        <f>IF(M80='Месяц МНТРГ_апрель'!$A$2,4,IF(M80='Месяц МНТРГ_апрель'!$B$2,3,IF(M80='Месяц МНТРГ_апрель'!$C$2,2,)))</f>
        <v>4</v>
      </c>
      <c r="O80" s="149">
        <v>71</v>
      </c>
      <c r="P80" s="149">
        <v>71</v>
      </c>
      <c r="Q80" s="81">
        <f t="shared" si="13"/>
        <v>100</v>
      </c>
      <c r="R80" s="90">
        <f t="shared" si="14"/>
        <v>4</v>
      </c>
      <c r="S80" s="91">
        <v>113</v>
      </c>
      <c r="T80" s="91">
        <v>100</v>
      </c>
      <c r="U80" s="15">
        <f t="shared" si="15"/>
        <v>2</v>
      </c>
      <c r="V80" s="91">
        <v>7</v>
      </c>
      <c r="W80" s="91">
        <v>20</v>
      </c>
      <c r="X80" s="19">
        <f t="shared" si="9"/>
        <v>18</v>
      </c>
      <c r="Y80" s="19">
        <f t="shared" si="16"/>
        <v>100</v>
      </c>
    </row>
    <row r="81" spans="1:25" s="46" customFormat="1" ht="30" customHeight="1" x14ac:dyDescent="0.25">
      <c r="A81" s="99" t="s">
        <v>39</v>
      </c>
      <c r="B81" s="41">
        <v>161</v>
      </c>
      <c r="C81" s="115" t="s">
        <v>414</v>
      </c>
      <c r="D81" s="115" t="s">
        <v>637</v>
      </c>
      <c r="E81" s="73" t="s">
        <v>462</v>
      </c>
      <c r="F81" s="90">
        <f t="shared" si="10"/>
        <v>2</v>
      </c>
      <c r="G81" s="91">
        <v>293</v>
      </c>
      <c r="H81" s="91">
        <v>12</v>
      </c>
      <c r="I81" s="257">
        <v>12</v>
      </c>
      <c r="J81" s="90">
        <f t="shared" si="11"/>
        <v>2</v>
      </c>
      <c r="K81" s="260">
        <v>91.666666666666657</v>
      </c>
      <c r="L81" s="90">
        <f t="shared" si="12"/>
        <v>4</v>
      </c>
      <c r="M81" s="223">
        <v>44652</v>
      </c>
      <c r="N81" s="15">
        <f>IF(M81='Месяц МНТРГ_апрель'!$A$2,4,IF(M81='Месяц МНТРГ_апрель'!$B$2,3,IF(M81='Месяц МНТРГ_апрель'!$C$2,2,)))</f>
        <v>4</v>
      </c>
      <c r="O81" s="149">
        <v>291</v>
      </c>
      <c r="P81" s="149">
        <v>291</v>
      </c>
      <c r="Q81" s="81">
        <f t="shared" si="13"/>
        <v>100</v>
      </c>
      <c r="R81" s="90">
        <f t="shared" si="14"/>
        <v>4</v>
      </c>
      <c r="S81" s="91">
        <v>481</v>
      </c>
      <c r="T81" s="91">
        <v>100</v>
      </c>
      <c r="U81" s="15">
        <f t="shared" si="15"/>
        <v>2</v>
      </c>
      <c r="V81" s="91">
        <v>9</v>
      </c>
      <c r="W81" s="91">
        <v>36</v>
      </c>
      <c r="X81" s="19">
        <f t="shared" si="9"/>
        <v>18</v>
      </c>
      <c r="Y81" s="19">
        <f t="shared" si="16"/>
        <v>100</v>
      </c>
    </row>
    <row r="82" spans="1:25" s="46" customFormat="1" ht="30" customHeight="1" x14ac:dyDescent="0.25">
      <c r="A82" s="99" t="s">
        <v>39</v>
      </c>
      <c r="B82" s="41">
        <v>162</v>
      </c>
      <c r="C82" s="115" t="s">
        <v>418</v>
      </c>
      <c r="D82" s="115" t="s">
        <v>622</v>
      </c>
      <c r="E82" s="73" t="s">
        <v>462</v>
      </c>
      <c r="F82" s="90">
        <f t="shared" si="10"/>
        <v>2</v>
      </c>
      <c r="G82" s="91">
        <v>101</v>
      </c>
      <c r="H82" s="91">
        <v>4</v>
      </c>
      <c r="I82" s="257">
        <v>4</v>
      </c>
      <c r="J82" s="90">
        <f t="shared" si="11"/>
        <v>2</v>
      </c>
      <c r="K82" s="260">
        <v>95</v>
      </c>
      <c r="L82" s="90">
        <f t="shared" si="12"/>
        <v>4</v>
      </c>
      <c r="M82" s="223">
        <v>44652</v>
      </c>
      <c r="N82" s="15">
        <f>IF(M82='Месяц МНТРГ_апрель'!$A$2,4,IF(M82='Месяц МНТРГ_апрель'!$B$2,3,IF(M82='Месяц МНТРГ_апрель'!$C$2,2,)))</f>
        <v>4</v>
      </c>
      <c r="O82" s="149">
        <v>98</v>
      </c>
      <c r="P82" s="149">
        <v>98</v>
      </c>
      <c r="Q82" s="81">
        <f t="shared" si="13"/>
        <v>100</v>
      </c>
      <c r="R82" s="90">
        <f t="shared" si="14"/>
        <v>4</v>
      </c>
      <c r="S82" s="91">
        <v>164</v>
      </c>
      <c r="T82" s="91">
        <v>100</v>
      </c>
      <c r="U82" s="15">
        <f t="shared" si="15"/>
        <v>2</v>
      </c>
      <c r="V82" s="91">
        <v>3</v>
      </c>
      <c r="W82" s="91">
        <v>16</v>
      </c>
      <c r="X82" s="19">
        <f t="shared" si="9"/>
        <v>18</v>
      </c>
      <c r="Y82" s="19">
        <f t="shared" si="16"/>
        <v>100</v>
      </c>
    </row>
    <row r="83" spans="1:25" s="46" customFormat="1" ht="30" customHeight="1" x14ac:dyDescent="0.25">
      <c r="A83" s="99" t="s">
        <v>39</v>
      </c>
      <c r="B83" s="41">
        <v>163</v>
      </c>
      <c r="C83" s="115" t="s">
        <v>424</v>
      </c>
      <c r="D83" s="115" t="s">
        <v>623</v>
      </c>
      <c r="E83" s="73" t="s">
        <v>462</v>
      </c>
      <c r="F83" s="90">
        <f t="shared" si="10"/>
        <v>2</v>
      </c>
      <c r="G83" s="91">
        <v>58</v>
      </c>
      <c r="H83" s="91">
        <v>4</v>
      </c>
      <c r="I83" s="257">
        <v>4</v>
      </c>
      <c r="J83" s="90">
        <f t="shared" si="11"/>
        <v>2</v>
      </c>
      <c r="K83" s="260">
        <v>93.333333333333329</v>
      </c>
      <c r="L83" s="90">
        <f t="shared" si="12"/>
        <v>4</v>
      </c>
      <c r="M83" s="223">
        <v>44652</v>
      </c>
      <c r="N83" s="15">
        <f>IF(M83='Месяц МНТРГ_апрель'!$A$2,4,IF(M83='Месяц МНТРГ_апрель'!$B$2,3,IF(M83='Месяц МНТРГ_апрель'!$C$2,2,)))</f>
        <v>4</v>
      </c>
      <c r="O83" s="149">
        <v>54</v>
      </c>
      <c r="P83" s="149">
        <v>53</v>
      </c>
      <c r="Q83" s="81">
        <f t="shared" si="13"/>
        <v>98</v>
      </c>
      <c r="R83" s="90">
        <f t="shared" si="14"/>
        <v>4</v>
      </c>
      <c r="S83" s="91">
        <v>87</v>
      </c>
      <c r="T83" s="91">
        <v>100</v>
      </c>
      <c r="U83" s="15">
        <f t="shared" si="15"/>
        <v>2</v>
      </c>
      <c r="V83" s="91">
        <v>3</v>
      </c>
      <c r="W83" s="91">
        <v>5</v>
      </c>
      <c r="X83" s="19">
        <f t="shared" si="9"/>
        <v>18</v>
      </c>
      <c r="Y83" s="19">
        <f t="shared" si="16"/>
        <v>100</v>
      </c>
    </row>
    <row r="84" spans="1:25" s="46" customFormat="1" ht="30" customHeight="1" x14ac:dyDescent="0.25">
      <c r="A84" s="99" t="s">
        <v>39</v>
      </c>
      <c r="B84" s="41">
        <v>164</v>
      </c>
      <c r="C84" s="115" t="s">
        <v>425</v>
      </c>
      <c r="D84" s="115" t="s">
        <v>624</v>
      </c>
      <c r="E84" s="73" t="s">
        <v>462</v>
      </c>
      <c r="F84" s="90">
        <f t="shared" si="10"/>
        <v>2</v>
      </c>
      <c r="G84" s="91">
        <v>92</v>
      </c>
      <c r="H84" s="91">
        <v>7</v>
      </c>
      <c r="I84" s="257">
        <v>7</v>
      </c>
      <c r="J84" s="90">
        <f t="shared" si="11"/>
        <v>2</v>
      </c>
      <c r="K84" s="260">
        <v>95</v>
      </c>
      <c r="L84" s="90">
        <f t="shared" si="12"/>
        <v>4</v>
      </c>
      <c r="M84" s="223">
        <v>44652</v>
      </c>
      <c r="N84" s="15">
        <f>IF(M84='Месяц МНТРГ_апрель'!$A$2,4,IF(M84='Месяц МНТРГ_апрель'!$B$2,3,IF(M84='Месяц МНТРГ_апрель'!$C$2,2,)))</f>
        <v>4</v>
      </c>
      <c r="O84" s="149">
        <v>91</v>
      </c>
      <c r="P84" s="149">
        <v>91</v>
      </c>
      <c r="Q84" s="81">
        <f t="shared" si="13"/>
        <v>100</v>
      </c>
      <c r="R84" s="90">
        <f t="shared" si="14"/>
        <v>4</v>
      </c>
      <c r="S84" s="91">
        <v>139</v>
      </c>
      <c r="T84" s="91">
        <v>100</v>
      </c>
      <c r="U84" s="15">
        <f t="shared" si="15"/>
        <v>2</v>
      </c>
      <c r="V84" s="91">
        <v>14</v>
      </c>
      <c r="W84" s="91">
        <v>7</v>
      </c>
      <c r="X84" s="19">
        <f t="shared" si="9"/>
        <v>18</v>
      </c>
      <c r="Y84" s="19">
        <f t="shared" si="16"/>
        <v>100</v>
      </c>
    </row>
    <row r="85" spans="1:25" s="46" customFormat="1" ht="30" customHeight="1" x14ac:dyDescent="0.25">
      <c r="A85" s="99" t="s">
        <v>39</v>
      </c>
      <c r="B85" s="41">
        <v>165</v>
      </c>
      <c r="C85" s="115" t="s">
        <v>427</v>
      </c>
      <c r="D85" s="115" t="s">
        <v>625</v>
      </c>
      <c r="E85" s="73" t="s">
        <v>462</v>
      </c>
      <c r="F85" s="90">
        <f t="shared" si="10"/>
        <v>2</v>
      </c>
      <c r="G85" s="91">
        <v>202</v>
      </c>
      <c r="H85" s="91">
        <v>8</v>
      </c>
      <c r="I85" s="244">
        <v>8</v>
      </c>
      <c r="J85" s="90">
        <f t="shared" si="11"/>
        <v>2</v>
      </c>
      <c r="K85" s="260">
        <v>95</v>
      </c>
      <c r="L85" s="90">
        <f t="shared" si="12"/>
        <v>4</v>
      </c>
      <c r="M85" s="223">
        <v>44652</v>
      </c>
      <c r="N85" s="15">
        <f>IF(M85='Месяц МНТРГ_апрель'!$A$2,4,IF(M85='Месяц МНТРГ_апрель'!$B$2,3,IF(M85='Месяц МНТРГ_апрель'!$C$2,2,)))</f>
        <v>4</v>
      </c>
      <c r="O85" s="149">
        <v>201</v>
      </c>
      <c r="P85" s="149">
        <v>201</v>
      </c>
      <c r="Q85" s="81">
        <f t="shared" si="13"/>
        <v>100</v>
      </c>
      <c r="R85" s="90">
        <f t="shared" si="14"/>
        <v>4</v>
      </c>
      <c r="S85" s="91">
        <v>358</v>
      </c>
      <c r="T85" s="91">
        <v>100</v>
      </c>
      <c r="U85" s="15">
        <f t="shared" si="15"/>
        <v>2</v>
      </c>
      <c r="V85" s="91">
        <v>3</v>
      </c>
      <c r="W85" s="91">
        <v>4</v>
      </c>
      <c r="X85" s="19">
        <f t="shared" si="9"/>
        <v>18</v>
      </c>
      <c r="Y85" s="19">
        <f t="shared" si="16"/>
        <v>100</v>
      </c>
    </row>
    <row r="86" spans="1:25" s="46" customFormat="1" ht="30" customHeight="1" x14ac:dyDescent="0.25">
      <c r="A86" s="99" t="s">
        <v>39</v>
      </c>
      <c r="B86" s="41">
        <v>166</v>
      </c>
      <c r="C86" s="115" t="s">
        <v>432</v>
      </c>
      <c r="D86" s="115" t="s">
        <v>648</v>
      </c>
      <c r="E86" s="73" t="s">
        <v>462</v>
      </c>
      <c r="F86" s="90">
        <f t="shared" si="10"/>
        <v>2</v>
      </c>
      <c r="G86" s="91">
        <v>292</v>
      </c>
      <c r="H86" s="91">
        <v>11</v>
      </c>
      <c r="I86" s="244">
        <v>11</v>
      </c>
      <c r="J86" s="90">
        <f t="shared" si="11"/>
        <v>2</v>
      </c>
      <c r="K86" s="260">
        <v>93.333333333333329</v>
      </c>
      <c r="L86" s="90">
        <f t="shared" si="12"/>
        <v>4</v>
      </c>
      <c r="M86" s="223">
        <v>44652</v>
      </c>
      <c r="N86" s="15">
        <f>IF(M86='Месяц МНТРГ_апрель'!$A$2,4,IF(M86='Месяц МНТРГ_апрель'!$B$2,3,IF(M86='Месяц МНТРГ_апрель'!$C$2,2,)))</f>
        <v>4</v>
      </c>
      <c r="O86" s="149">
        <v>288</v>
      </c>
      <c r="P86" s="149">
        <v>286</v>
      </c>
      <c r="Q86" s="81">
        <f t="shared" si="13"/>
        <v>99</v>
      </c>
      <c r="R86" s="90">
        <f t="shared" si="14"/>
        <v>4</v>
      </c>
      <c r="S86" s="91">
        <v>317</v>
      </c>
      <c r="T86" s="91">
        <v>100</v>
      </c>
      <c r="U86" s="15">
        <f t="shared" si="15"/>
        <v>2</v>
      </c>
      <c r="V86" s="91">
        <v>16</v>
      </c>
      <c r="W86" s="91">
        <v>78</v>
      </c>
      <c r="X86" s="19">
        <f t="shared" si="9"/>
        <v>18</v>
      </c>
      <c r="Y86" s="19">
        <f t="shared" si="16"/>
        <v>100</v>
      </c>
    </row>
    <row r="87" spans="1:25" s="46" customFormat="1" ht="30" customHeight="1" x14ac:dyDescent="0.25">
      <c r="A87" s="99" t="s">
        <v>39</v>
      </c>
      <c r="B87" s="41">
        <v>167</v>
      </c>
      <c r="C87" s="115" t="s">
        <v>390</v>
      </c>
      <c r="D87" s="115" t="s">
        <v>643</v>
      </c>
      <c r="E87" s="73" t="s">
        <v>462</v>
      </c>
      <c r="F87" s="90">
        <f t="shared" si="10"/>
        <v>2</v>
      </c>
      <c r="G87" s="91">
        <v>320</v>
      </c>
      <c r="H87" s="91">
        <v>12</v>
      </c>
      <c r="I87" s="244">
        <v>12</v>
      </c>
      <c r="J87" s="90">
        <f t="shared" si="11"/>
        <v>2</v>
      </c>
      <c r="K87" s="260">
        <v>96.666666666666671</v>
      </c>
      <c r="L87" s="90">
        <f t="shared" si="12"/>
        <v>4</v>
      </c>
      <c r="M87" s="223">
        <v>44652</v>
      </c>
      <c r="N87" s="15">
        <f>IF(M87='Месяц МНТРГ_апрель'!$A$2,4,IF(M87='Месяц МНТРГ_апрель'!$B$2,3,IF(M87='Месяц МНТРГ_апрель'!$C$2,2,)))</f>
        <v>4</v>
      </c>
      <c r="O87" s="149">
        <v>319</v>
      </c>
      <c r="P87" s="149">
        <v>314</v>
      </c>
      <c r="Q87" s="81">
        <f t="shared" si="13"/>
        <v>98</v>
      </c>
      <c r="R87" s="90">
        <f t="shared" si="14"/>
        <v>4</v>
      </c>
      <c r="S87" s="91">
        <v>483</v>
      </c>
      <c r="T87" s="91">
        <v>99</v>
      </c>
      <c r="U87" s="15">
        <f t="shared" si="15"/>
        <v>2</v>
      </c>
      <c r="V87" s="91">
        <v>12</v>
      </c>
      <c r="W87" s="91">
        <v>65</v>
      </c>
      <c r="X87" s="19">
        <f t="shared" si="9"/>
        <v>18</v>
      </c>
      <c r="Y87" s="19">
        <f t="shared" si="16"/>
        <v>100</v>
      </c>
    </row>
    <row r="88" spans="1:25" s="46" customFormat="1" ht="30" customHeight="1" x14ac:dyDescent="0.25">
      <c r="A88" s="99" t="s">
        <v>39</v>
      </c>
      <c r="B88" s="41">
        <v>168</v>
      </c>
      <c r="C88" s="115" t="s">
        <v>435</v>
      </c>
      <c r="D88" s="115" t="s">
        <v>627</v>
      </c>
      <c r="E88" s="73" t="s">
        <v>462</v>
      </c>
      <c r="F88" s="90">
        <f t="shared" si="10"/>
        <v>2</v>
      </c>
      <c r="G88" s="91">
        <v>315</v>
      </c>
      <c r="H88" s="91">
        <v>12</v>
      </c>
      <c r="I88" s="244">
        <v>12</v>
      </c>
      <c r="J88" s="90">
        <f t="shared" si="11"/>
        <v>2</v>
      </c>
      <c r="K88" s="260">
        <v>93.333333333333329</v>
      </c>
      <c r="L88" s="90">
        <f t="shared" si="12"/>
        <v>4</v>
      </c>
      <c r="M88" s="223">
        <v>44652</v>
      </c>
      <c r="N88" s="15">
        <f>IF(M88='Месяц МНТРГ_апрель'!$A$2,4,IF(M88='Месяц МНТРГ_апрель'!$B$2,3,IF(M88='Месяц МНТРГ_апрель'!$C$2,2,)))</f>
        <v>4</v>
      </c>
      <c r="O88" s="149">
        <v>304</v>
      </c>
      <c r="P88" s="149">
        <v>288</v>
      </c>
      <c r="Q88" s="81">
        <f t="shared" si="13"/>
        <v>95</v>
      </c>
      <c r="R88" s="90">
        <f t="shared" si="14"/>
        <v>4</v>
      </c>
      <c r="S88" s="91">
        <v>360</v>
      </c>
      <c r="T88" s="91">
        <v>99</v>
      </c>
      <c r="U88" s="15">
        <f t="shared" si="15"/>
        <v>2</v>
      </c>
      <c r="V88" s="91">
        <v>9</v>
      </c>
      <c r="W88" s="91">
        <v>208</v>
      </c>
      <c r="X88" s="19">
        <f t="shared" si="9"/>
        <v>18</v>
      </c>
      <c r="Y88" s="19">
        <f t="shared" si="16"/>
        <v>100</v>
      </c>
    </row>
    <row r="89" spans="1:25" s="46" customFormat="1" ht="30" customHeight="1" x14ac:dyDescent="0.25">
      <c r="A89" s="99" t="s">
        <v>39</v>
      </c>
      <c r="B89" s="41">
        <v>169</v>
      </c>
      <c r="C89" s="115" t="s">
        <v>438</v>
      </c>
      <c r="D89" s="115" t="s">
        <v>628</v>
      </c>
      <c r="E89" s="73" t="s">
        <v>462</v>
      </c>
      <c r="F89" s="90">
        <f t="shared" si="10"/>
        <v>2</v>
      </c>
      <c r="G89" s="91">
        <v>185</v>
      </c>
      <c r="H89" s="91">
        <v>7</v>
      </c>
      <c r="I89" s="244">
        <v>7</v>
      </c>
      <c r="J89" s="90">
        <f t="shared" si="11"/>
        <v>2</v>
      </c>
      <c r="K89" s="260">
        <v>95</v>
      </c>
      <c r="L89" s="90">
        <f t="shared" si="12"/>
        <v>4</v>
      </c>
      <c r="M89" s="223">
        <v>44652</v>
      </c>
      <c r="N89" s="15">
        <f>IF(M89='Месяц МНТРГ_апрель'!$A$2,4,IF(M89='Месяц МНТРГ_апрель'!$B$2,3,IF(M89='Месяц МНТРГ_апрель'!$C$2,2,)))</f>
        <v>4</v>
      </c>
      <c r="O89" s="149">
        <v>172</v>
      </c>
      <c r="P89" s="149">
        <v>172</v>
      </c>
      <c r="Q89" s="81">
        <f t="shared" si="13"/>
        <v>100</v>
      </c>
      <c r="R89" s="90">
        <f t="shared" si="14"/>
        <v>4</v>
      </c>
      <c r="S89" s="91">
        <v>318</v>
      </c>
      <c r="T89" s="91">
        <v>100</v>
      </c>
      <c r="U89" s="15">
        <f t="shared" si="15"/>
        <v>2</v>
      </c>
      <c r="V89" s="91">
        <v>26</v>
      </c>
      <c r="W89" s="91">
        <v>54</v>
      </c>
      <c r="X89" s="19">
        <f t="shared" si="9"/>
        <v>18</v>
      </c>
      <c r="Y89" s="19">
        <f t="shared" si="16"/>
        <v>100</v>
      </c>
    </row>
    <row r="90" spans="1:25" s="46" customFormat="1" ht="30" customHeight="1" x14ac:dyDescent="0.25">
      <c r="A90" s="99" t="s">
        <v>39</v>
      </c>
      <c r="B90" s="41">
        <v>170</v>
      </c>
      <c r="C90" s="115" t="s">
        <v>393</v>
      </c>
      <c r="D90" s="115" t="s">
        <v>630</v>
      </c>
      <c r="E90" s="73" t="s">
        <v>462</v>
      </c>
      <c r="F90" s="90">
        <f t="shared" si="10"/>
        <v>2</v>
      </c>
      <c r="G90" s="91">
        <v>294</v>
      </c>
      <c r="H90" s="91">
        <v>11</v>
      </c>
      <c r="I90" s="257">
        <v>11</v>
      </c>
      <c r="J90" s="90">
        <f t="shared" si="11"/>
        <v>2</v>
      </c>
      <c r="K90" s="260">
        <v>96.666666666666671</v>
      </c>
      <c r="L90" s="90">
        <f t="shared" si="12"/>
        <v>4</v>
      </c>
      <c r="M90" s="223">
        <v>44652</v>
      </c>
      <c r="N90" s="15">
        <f>IF(M90='Месяц МНТРГ_апрель'!$A$2,4,IF(M90='Месяц МНТРГ_апрель'!$B$2,3,IF(M90='Месяц МНТРГ_апрель'!$C$2,2,)))</f>
        <v>4</v>
      </c>
      <c r="O90" s="149">
        <v>291</v>
      </c>
      <c r="P90" s="149">
        <v>291</v>
      </c>
      <c r="Q90" s="81">
        <f t="shared" si="13"/>
        <v>100</v>
      </c>
      <c r="R90" s="90">
        <f t="shared" si="14"/>
        <v>4</v>
      </c>
      <c r="S90" s="91">
        <v>383</v>
      </c>
      <c r="T90" s="91">
        <v>100</v>
      </c>
      <c r="U90" s="15">
        <f t="shared" si="15"/>
        <v>2</v>
      </c>
      <c r="V90" s="91">
        <v>16</v>
      </c>
      <c r="W90" s="91">
        <v>21</v>
      </c>
      <c r="X90" s="19">
        <f t="shared" si="9"/>
        <v>18</v>
      </c>
      <c r="Y90" s="19">
        <f t="shared" si="16"/>
        <v>100</v>
      </c>
    </row>
    <row r="91" spans="1:25" s="46" customFormat="1" ht="27.75" customHeight="1" x14ac:dyDescent="0.25">
      <c r="A91" s="9" t="s">
        <v>23</v>
      </c>
      <c r="B91" s="41">
        <v>1</v>
      </c>
      <c r="C91" s="152" t="s">
        <v>443</v>
      </c>
      <c r="D91" s="152" t="s">
        <v>513</v>
      </c>
      <c r="E91" s="73" t="s">
        <v>462</v>
      </c>
      <c r="F91" s="253">
        <f t="shared" si="10"/>
        <v>2</v>
      </c>
      <c r="G91" s="255">
        <v>8</v>
      </c>
      <c r="H91" s="255">
        <v>1</v>
      </c>
      <c r="I91" s="235">
        <v>1</v>
      </c>
      <c r="J91" s="183">
        <f t="shared" si="11"/>
        <v>2</v>
      </c>
      <c r="K91" s="232">
        <v>91.666666666666657</v>
      </c>
      <c r="L91" s="183">
        <f t="shared" si="12"/>
        <v>4</v>
      </c>
      <c r="M91" s="233" t="s">
        <v>709</v>
      </c>
      <c r="N91" s="15">
        <f>IF(M91='Месяц МНТРГ_апрель'!$A$2,4,IF(M91='Месяц МНТРГ_апрель'!$B$2,3,IF(M91='Месяц МНТРГ_апрель'!$C$2,2,IF(M91='Месяц МНТРГ_апрель'!$D$2,1,0))))</f>
        <v>3</v>
      </c>
      <c r="O91" s="255">
        <v>8</v>
      </c>
      <c r="P91" s="255">
        <v>8</v>
      </c>
      <c r="Q91" s="274">
        <f t="shared" si="13"/>
        <v>100</v>
      </c>
      <c r="R91" s="183">
        <f t="shared" si="14"/>
        <v>4</v>
      </c>
      <c r="S91" s="255">
        <v>8</v>
      </c>
      <c r="T91" s="255">
        <v>100</v>
      </c>
      <c r="U91" s="183">
        <f t="shared" si="15"/>
        <v>2</v>
      </c>
      <c r="V91" s="255">
        <v>0</v>
      </c>
      <c r="W91" s="255">
        <v>2</v>
      </c>
      <c r="X91" s="177">
        <f t="shared" si="9"/>
        <v>17</v>
      </c>
      <c r="Y91" s="19">
        <f t="shared" si="16"/>
        <v>94</v>
      </c>
    </row>
    <row r="92" spans="1:25" s="46" customFormat="1" ht="30" customHeight="1" x14ac:dyDescent="0.25">
      <c r="A92" s="9" t="s">
        <v>22</v>
      </c>
      <c r="B92" s="41">
        <v>15</v>
      </c>
      <c r="C92" s="152" t="s">
        <v>0</v>
      </c>
      <c r="D92" s="152" t="s">
        <v>488</v>
      </c>
      <c r="E92" s="73" t="s">
        <v>462</v>
      </c>
      <c r="F92" s="15">
        <f t="shared" si="10"/>
        <v>2</v>
      </c>
      <c r="G92" s="175">
        <v>157</v>
      </c>
      <c r="H92" s="175">
        <v>8</v>
      </c>
      <c r="I92" s="246">
        <v>8</v>
      </c>
      <c r="J92" s="15">
        <f t="shared" si="11"/>
        <v>2</v>
      </c>
      <c r="K92" s="236">
        <v>86.666666666666671</v>
      </c>
      <c r="L92" s="15">
        <f t="shared" si="12"/>
        <v>3</v>
      </c>
      <c r="M92" s="233">
        <v>44652</v>
      </c>
      <c r="N92" s="15">
        <f>IF(M92='Месяц МНТРГ_апрель'!$A$2,4,IF(M92='Месяц МНТРГ_апрель'!$B$2,3,IF(M92='Месяц МНТРГ_апрель'!$C$2,2,IF(M92='Месяц МНТРГ_апрель'!$D$2,1,0))))</f>
        <v>4</v>
      </c>
      <c r="O92" s="175">
        <v>157</v>
      </c>
      <c r="P92" s="175">
        <v>148</v>
      </c>
      <c r="Q92" s="70">
        <f t="shared" si="13"/>
        <v>94</v>
      </c>
      <c r="R92" s="15">
        <f t="shared" si="14"/>
        <v>4</v>
      </c>
      <c r="S92" s="175">
        <v>270</v>
      </c>
      <c r="T92" s="175">
        <v>100</v>
      </c>
      <c r="U92" s="15">
        <f t="shared" si="15"/>
        <v>2</v>
      </c>
      <c r="V92" s="175">
        <v>6</v>
      </c>
      <c r="W92" s="175">
        <v>10</v>
      </c>
      <c r="X92" s="19">
        <f t="shared" si="9"/>
        <v>17</v>
      </c>
      <c r="Y92" s="19">
        <f t="shared" si="16"/>
        <v>94</v>
      </c>
    </row>
    <row r="93" spans="1:25" s="46" customFormat="1" ht="30" customHeight="1" x14ac:dyDescent="0.25">
      <c r="A93" s="9" t="s">
        <v>24</v>
      </c>
      <c r="B93" s="41">
        <v>21</v>
      </c>
      <c r="C93" s="152" t="s">
        <v>9</v>
      </c>
      <c r="D93" s="152" t="s">
        <v>504</v>
      </c>
      <c r="E93" s="73" t="s">
        <v>462</v>
      </c>
      <c r="F93" s="15">
        <f t="shared" si="10"/>
        <v>2</v>
      </c>
      <c r="G93" s="175">
        <v>154</v>
      </c>
      <c r="H93" s="175">
        <v>6</v>
      </c>
      <c r="I93" s="229">
        <v>6</v>
      </c>
      <c r="J93" s="15">
        <f t="shared" si="11"/>
        <v>2</v>
      </c>
      <c r="K93" s="236">
        <v>90</v>
      </c>
      <c r="L93" s="15">
        <f t="shared" si="12"/>
        <v>3</v>
      </c>
      <c r="M93" s="233">
        <v>44652</v>
      </c>
      <c r="N93" s="15">
        <f>IF(M93='Месяц МНТРГ_апрель'!$A$2,4,IF(M93='Месяц МНТРГ_апрель'!$B$2,3,IF(M93='Месяц МНТРГ_апрель'!$C$2,2,IF(M93='Месяц МНТРГ_апрель'!$D$2,1,0))))</f>
        <v>4</v>
      </c>
      <c r="O93" s="175">
        <v>153</v>
      </c>
      <c r="P93" s="175">
        <v>153</v>
      </c>
      <c r="Q93" s="70">
        <f t="shared" si="13"/>
        <v>100</v>
      </c>
      <c r="R93" s="15">
        <f t="shared" si="14"/>
        <v>4</v>
      </c>
      <c r="S93" s="175">
        <v>249</v>
      </c>
      <c r="T93" s="175">
        <v>100</v>
      </c>
      <c r="U93" s="15">
        <f t="shared" si="15"/>
        <v>2</v>
      </c>
      <c r="V93" s="175">
        <v>3</v>
      </c>
      <c r="W93" s="175">
        <v>39</v>
      </c>
      <c r="X93" s="19">
        <f t="shared" si="9"/>
        <v>17</v>
      </c>
      <c r="Y93" s="19">
        <f t="shared" si="16"/>
        <v>94</v>
      </c>
    </row>
    <row r="94" spans="1:25" s="46" customFormat="1" ht="30" customHeight="1" x14ac:dyDescent="0.25">
      <c r="A94" s="9" t="s">
        <v>25</v>
      </c>
      <c r="B94" s="41">
        <v>35</v>
      </c>
      <c r="C94" s="152" t="s">
        <v>269</v>
      </c>
      <c r="D94" s="152" t="s">
        <v>520</v>
      </c>
      <c r="E94" s="73" t="s">
        <v>462</v>
      </c>
      <c r="F94" s="15">
        <f t="shared" si="10"/>
        <v>2</v>
      </c>
      <c r="G94" s="91">
        <v>59</v>
      </c>
      <c r="H94" s="91">
        <v>3</v>
      </c>
      <c r="I94" s="235">
        <v>3</v>
      </c>
      <c r="J94" s="15">
        <f t="shared" si="11"/>
        <v>2</v>
      </c>
      <c r="K94" s="231">
        <v>86.7</v>
      </c>
      <c r="L94" s="15">
        <f t="shared" si="12"/>
        <v>3</v>
      </c>
      <c r="M94" s="233">
        <v>44652</v>
      </c>
      <c r="N94" s="15">
        <f>IF(M94='Месяц МНТРГ_апрель'!$A$2,4,IF(M94='Месяц МНТРГ_апрель'!$B$2,3,IF(M94='Месяц МНТРГ_апрель'!$C$2,2,IF(M94='Месяц МНТРГ_апрель'!$D$2,1,0))))</f>
        <v>4</v>
      </c>
      <c r="O94" s="149">
        <v>60</v>
      </c>
      <c r="P94" s="149">
        <v>59</v>
      </c>
      <c r="Q94" s="70">
        <f t="shared" si="13"/>
        <v>98</v>
      </c>
      <c r="R94" s="15">
        <f t="shared" si="14"/>
        <v>4</v>
      </c>
      <c r="S94" s="91">
        <v>51</v>
      </c>
      <c r="T94" s="91">
        <v>100</v>
      </c>
      <c r="U94" s="15">
        <f t="shared" si="15"/>
        <v>2</v>
      </c>
      <c r="V94" s="91">
        <v>21</v>
      </c>
      <c r="W94" s="91">
        <v>0</v>
      </c>
      <c r="X94" s="19">
        <f t="shared" si="9"/>
        <v>17</v>
      </c>
      <c r="Y94" s="19">
        <f t="shared" si="16"/>
        <v>94</v>
      </c>
    </row>
    <row r="95" spans="1:25" s="46" customFormat="1" ht="30" customHeight="1" x14ac:dyDescent="0.25">
      <c r="A95" s="9" t="s">
        <v>25</v>
      </c>
      <c r="B95" s="41">
        <v>36</v>
      </c>
      <c r="C95" s="152" t="s">
        <v>290</v>
      </c>
      <c r="D95" s="152" t="s">
        <v>522</v>
      </c>
      <c r="E95" s="73" t="s">
        <v>462</v>
      </c>
      <c r="F95" s="15">
        <f t="shared" si="10"/>
        <v>2</v>
      </c>
      <c r="G95" s="91">
        <v>145</v>
      </c>
      <c r="H95" s="91">
        <v>6</v>
      </c>
      <c r="I95" s="235">
        <v>6</v>
      </c>
      <c r="J95" s="15">
        <f t="shared" si="11"/>
        <v>2</v>
      </c>
      <c r="K95" s="231">
        <v>88.3</v>
      </c>
      <c r="L95" s="15">
        <f t="shared" si="12"/>
        <v>3</v>
      </c>
      <c r="M95" s="233">
        <v>44652</v>
      </c>
      <c r="N95" s="15">
        <f>IF(M95='Месяц МНТРГ_апрель'!$A$2,4,IF(M95='Месяц МНТРГ_апрель'!$B$2,3,IF(M95='Месяц МНТРГ_апрель'!$C$2,2,IF(M95='Месяц МНТРГ_апрель'!$D$2,1,0))))</f>
        <v>4</v>
      </c>
      <c r="O95" s="149">
        <v>145</v>
      </c>
      <c r="P95" s="149">
        <v>145</v>
      </c>
      <c r="Q95" s="70">
        <f t="shared" si="13"/>
        <v>100</v>
      </c>
      <c r="R95" s="15">
        <f t="shared" si="14"/>
        <v>4</v>
      </c>
      <c r="S95" s="91">
        <v>167</v>
      </c>
      <c r="T95" s="91">
        <v>100</v>
      </c>
      <c r="U95" s="15">
        <f t="shared" si="15"/>
        <v>2</v>
      </c>
      <c r="V95" s="91">
        <v>0</v>
      </c>
      <c r="W95" s="91">
        <v>8</v>
      </c>
      <c r="X95" s="19">
        <f t="shared" si="9"/>
        <v>17</v>
      </c>
      <c r="Y95" s="19">
        <f t="shared" si="16"/>
        <v>94</v>
      </c>
    </row>
    <row r="96" spans="1:25" s="46" customFormat="1" ht="30" customHeight="1" x14ac:dyDescent="0.25">
      <c r="A96" s="9" t="s">
        <v>25</v>
      </c>
      <c r="B96" s="41">
        <v>37</v>
      </c>
      <c r="C96" s="152" t="s">
        <v>296</v>
      </c>
      <c r="D96" s="152" t="s">
        <v>530</v>
      </c>
      <c r="E96" s="73" t="s">
        <v>462</v>
      </c>
      <c r="F96" s="15">
        <f t="shared" si="10"/>
        <v>2</v>
      </c>
      <c r="G96" s="91">
        <v>105</v>
      </c>
      <c r="H96" s="91">
        <v>4</v>
      </c>
      <c r="I96" s="235">
        <v>4</v>
      </c>
      <c r="J96" s="15">
        <f t="shared" si="11"/>
        <v>2</v>
      </c>
      <c r="K96" s="231">
        <v>86.7</v>
      </c>
      <c r="L96" s="15">
        <f t="shared" si="12"/>
        <v>3</v>
      </c>
      <c r="M96" s="233">
        <v>44652</v>
      </c>
      <c r="N96" s="15">
        <f>IF(M96='Месяц МНТРГ_апрель'!$A$2,4,IF(M96='Месяц МНТРГ_апрель'!$B$2,3,IF(M96='Месяц МНТРГ_апрель'!$C$2,2,IF(M96='Месяц МНТРГ_апрель'!$D$2,1,0))))</f>
        <v>4</v>
      </c>
      <c r="O96" s="149">
        <v>105</v>
      </c>
      <c r="P96" s="149">
        <v>105</v>
      </c>
      <c r="Q96" s="70">
        <f t="shared" si="13"/>
        <v>100</v>
      </c>
      <c r="R96" s="15">
        <f t="shared" si="14"/>
        <v>4</v>
      </c>
      <c r="S96" s="91">
        <v>168</v>
      </c>
      <c r="T96" s="91">
        <v>100</v>
      </c>
      <c r="U96" s="15">
        <f t="shared" si="15"/>
        <v>2</v>
      </c>
      <c r="V96" s="91">
        <v>7</v>
      </c>
      <c r="W96" s="91">
        <v>20</v>
      </c>
      <c r="X96" s="19">
        <f t="shared" si="9"/>
        <v>17</v>
      </c>
      <c r="Y96" s="19">
        <f t="shared" si="16"/>
        <v>94</v>
      </c>
    </row>
    <row r="97" spans="1:25" s="46" customFormat="1" ht="30" customHeight="1" x14ac:dyDescent="0.25">
      <c r="A97" s="9" t="s">
        <v>25</v>
      </c>
      <c r="B97" s="41">
        <v>38</v>
      </c>
      <c r="C97" s="152" t="s">
        <v>289</v>
      </c>
      <c r="D97" s="152" t="s">
        <v>524</v>
      </c>
      <c r="E97" s="73" t="s">
        <v>462</v>
      </c>
      <c r="F97" s="15">
        <f t="shared" si="10"/>
        <v>2</v>
      </c>
      <c r="G97" s="91">
        <v>202</v>
      </c>
      <c r="H97" s="91">
        <v>10</v>
      </c>
      <c r="I97" s="235">
        <v>10</v>
      </c>
      <c r="J97" s="15">
        <f t="shared" si="11"/>
        <v>2</v>
      </c>
      <c r="K97" s="232">
        <v>90</v>
      </c>
      <c r="L97" s="15">
        <f t="shared" si="12"/>
        <v>3</v>
      </c>
      <c r="M97" s="233">
        <v>44652</v>
      </c>
      <c r="N97" s="15">
        <f>IF(M97='Месяц МНТРГ_апрель'!$A$2,4,IF(M97='Месяц МНТРГ_апрель'!$B$2,3,IF(M97='Месяц МНТРГ_апрель'!$C$2,2,IF(M97='Месяц МНТРГ_апрель'!$D$2,1,0))))</f>
        <v>4</v>
      </c>
      <c r="O97" s="149">
        <v>202</v>
      </c>
      <c r="P97" s="149">
        <v>201</v>
      </c>
      <c r="Q97" s="70">
        <f t="shared" si="13"/>
        <v>100</v>
      </c>
      <c r="R97" s="15">
        <f t="shared" si="14"/>
        <v>4</v>
      </c>
      <c r="S97" s="91">
        <v>294</v>
      </c>
      <c r="T97" s="91">
        <v>100</v>
      </c>
      <c r="U97" s="15">
        <f t="shared" si="15"/>
        <v>2</v>
      </c>
      <c r="V97" s="91">
        <v>1</v>
      </c>
      <c r="W97" s="91">
        <v>103</v>
      </c>
      <c r="X97" s="19">
        <f t="shared" si="9"/>
        <v>17</v>
      </c>
      <c r="Y97" s="19">
        <f t="shared" si="16"/>
        <v>94</v>
      </c>
    </row>
    <row r="98" spans="1:25" s="46" customFormat="1" ht="30" customHeight="1" x14ac:dyDescent="0.25">
      <c r="A98" s="9" t="s">
        <v>25</v>
      </c>
      <c r="B98" s="41">
        <v>39</v>
      </c>
      <c r="C98" s="152" t="s">
        <v>268</v>
      </c>
      <c r="D98" s="152" t="s">
        <v>526</v>
      </c>
      <c r="E98" s="73" t="s">
        <v>462</v>
      </c>
      <c r="F98" s="15">
        <f t="shared" si="10"/>
        <v>2</v>
      </c>
      <c r="G98" s="91">
        <v>46</v>
      </c>
      <c r="H98" s="91">
        <v>4</v>
      </c>
      <c r="I98" s="235">
        <v>4</v>
      </c>
      <c r="J98" s="15">
        <f t="shared" si="11"/>
        <v>2</v>
      </c>
      <c r="K98" s="231">
        <v>83.3</v>
      </c>
      <c r="L98" s="15">
        <f t="shared" si="12"/>
        <v>3</v>
      </c>
      <c r="M98" s="233">
        <v>44652</v>
      </c>
      <c r="N98" s="15">
        <f>IF(M98='Месяц МНТРГ_апрель'!$A$2,4,IF(M98='Месяц МНТРГ_апрель'!$B$2,3,IF(M98='Месяц МНТРГ_апрель'!$C$2,2,IF(M98='Месяц МНТРГ_апрель'!$D$2,1,0))))</f>
        <v>4</v>
      </c>
      <c r="O98" s="149">
        <v>44</v>
      </c>
      <c r="P98" s="149">
        <v>44</v>
      </c>
      <c r="Q98" s="70">
        <f t="shared" si="13"/>
        <v>100</v>
      </c>
      <c r="R98" s="15">
        <f t="shared" si="14"/>
        <v>4</v>
      </c>
      <c r="S98" s="91">
        <v>69</v>
      </c>
      <c r="T98" s="91">
        <v>100</v>
      </c>
      <c r="U98" s="15">
        <f t="shared" si="15"/>
        <v>2</v>
      </c>
      <c r="V98" s="91">
        <v>0</v>
      </c>
      <c r="W98" s="91">
        <v>4</v>
      </c>
      <c r="X98" s="19">
        <f t="shared" si="9"/>
        <v>17</v>
      </c>
      <c r="Y98" s="19">
        <f t="shared" si="16"/>
        <v>94</v>
      </c>
    </row>
    <row r="99" spans="1:25" s="46" customFormat="1" ht="30" customHeight="1" x14ac:dyDescent="0.25">
      <c r="A99" s="9" t="s">
        <v>26</v>
      </c>
      <c r="B99" s="41">
        <v>45</v>
      </c>
      <c r="C99" s="6" t="s">
        <v>242</v>
      </c>
      <c r="D99" s="6" t="s">
        <v>534</v>
      </c>
      <c r="E99" s="73" t="s">
        <v>462</v>
      </c>
      <c r="F99" s="15">
        <f t="shared" si="10"/>
        <v>2</v>
      </c>
      <c r="G99" s="175">
        <v>25</v>
      </c>
      <c r="H99" s="175">
        <v>1</v>
      </c>
      <c r="I99" s="246">
        <v>1</v>
      </c>
      <c r="J99" s="15">
        <f t="shared" si="11"/>
        <v>2</v>
      </c>
      <c r="K99" s="236">
        <v>85</v>
      </c>
      <c r="L99" s="15">
        <f t="shared" si="12"/>
        <v>3</v>
      </c>
      <c r="M99" s="223">
        <v>44652</v>
      </c>
      <c r="N99" s="15">
        <f>IF(M99='Месяц МНТРГ_апрель'!$A$2,4,IF(M99='Месяц МНТРГ_апрель'!$B$2,3,IF(M99='Месяц МНТРГ_апрель'!$C$2,2,IF(M99='Месяц МНТРГ_апрель'!$D$2,1,0))))</f>
        <v>4</v>
      </c>
      <c r="O99" s="175">
        <v>25</v>
      </c>
      <c r="P99" s="175">
        <v>25</v>
      </c>
      <c r="Q99" s="70">
        <f t="shared" si="13"/>
        <v>100</v>
      </c>
      <c r="R99" s="15">
        <f t="shared" si="14"/>
        <v>4</v>
      </c>
      <c r="S99" s="175">
        <v>25</v>
      </c>
      <c r="T99" s="175">
        <v>100</v>
      </c>
      <c r="U99" s="15">
        <f t="shared" si="15"/>
        <v>2</v>
      </c>
      <c r="V99" s="175">
        <v>2</v>
      </c>
      <c r="W99" s="175">
        <v>6</v>
      </c>
      <c r="X99" s="19">
        <f t="shared" si="9"/>
        <v>17</v>
      </c>
      <c r="Y99" s="19">
        <f t="shared" ref="Y99:Y130" si="17">ROUND(X99/$X$2*100,0)</f>
        <v>94</v>
      </c>
    </row>
    <row r="100" spans="1:25" s="46" customFormat="1" ht="30" customHeight="1" x14ac:dyDescent="0.25">
      <c r="A100" s="9" t="s">
        <v>27</v>
      </c>
      <c r="B100" s="41">
        <v>48</v>
      </c>
      <c r="C100" s="152" t="s">
        <v>271</v>
      </c>
      <c r="D100" s="152" t="s">
        <v>489</v>
      </c>
      <c r="E100" s="73" t="s">
        <v>462</v>
      </c>
      <c r="F100" s="15">
        <f t="shared" si="10"/>
        <v>2</v>
      </c>
      <c r="G100" s="175">
        <v>144</v>
      </c>
      <c r="H100" s="175">
        <v>8</v>
      </c>
      <c r="I100" s="229">
        <v>8</v>
      </c>
      <c r="J100" s="15">
        <f t="shared" si="11"/>
        <v>2</v>
      </c>
      <c r="K100" s="236">
        <v>90</v>
      </c>
      <c r="L100" s="15">
        <f t="shared" si="12"/>
        <v>3</v>
      </c>
      <c r="M100" s="233">
        <v>44652</v>
      </c>
      <c r="N100" s="15">
        <f>IF(M100='Месяц МНТРГ_апрель'!$A$2,4,IF(M100='Месяц МНТРГ_апрель'!$B$2,3,IF(M100='Месяц МНТРГ_апрель'!$C$2,2,IF(M100='Месяц МНТРГ_апрель'!$D$2,1,0))))</f>
        <v>4</v>
      </c>
      <c r="O100" s="175">
        <v>144</v>
      </c>
      <c r="P100" s="175">
        <v>144</v>
      </c>
      <c r="Q100" s="70">
        <f t="shared" si="13"/>
        <v>100</v>
      </c>
      <c r="R100" s="15">
        <f t="shared" si="14"/>
        <v>4</v>
      </c>
      <c r="S100" s="175">
        <v>233</v>
      </c>
      <c r="T100" s="175">
        <v>100</v>
      </c>
      <c r="U100" s="15">
        <f t="shared" si="15"/>
        <v>2</v>
      </c>
      <c r="V100" s="175">
        <v>2</v>
      </c>
      <c r="W100" s="175">
        <v>164</v>
      </c>
      <c r="X100" s="19">
        <f t="shared" si="9"/>
        <v>17</v>
      </c>
      <c r="Y100" s="19">
        <f t="shared" si="17"/>
        <v>94</v>
      </c>
    </row>
    <row r="101" spans="1:25" s="46" customFormat="1" ht="30" customHeight="1" x14ac:dyDescent="0.25">
      <c r="A101" s="9" t="s">
        <v>27</v>
      </c>
      <c r="B101" s="41">
        <v>49</v>
      </c>
      <c r="C101" s="152" t="s">
        <v>274</v>
      </c>
      <c r="D101" s="152" t="s">
        <v>538</v>
      </c>
      <c r="E101" s="73" t="s">
        <v>462</v>
      </c>
      <c r="F101" s="15">
        <f t="shared" si="10"/>
        <v>2</v>
      </c>
      <c r="G101" s="175">
        <v>6</v>
      </c>
      <c r="H101" s="175">
        <v>1</v>
      </c>
      <c r="I101" s="259">
        <v>1</v>
      </c>
      <c r="J101" s="15">
        <f t="shared" si="11"/>
        <v>2</v>
      </c>
      <c r="K101" s="236">
        <v>86.666666666666671</v>
      </c>
      <c r="L101" s="15">
        <f t="shared" si="12"/>
        <v>3</v>
      </c>
      <c r="M101" s="233">
        <v>44652</v>
      </c>
      <c r="N101" s="15">
        <f>IF(M101='Месяц МНТРГ_апрель'!$A$2,4,IF(M101='Месяц МНТРГ_апрель'!$B$2,3,IF(M101='Месяц МНТРГ_апрель'!$C$2,2,IF(M101='Месяц МНТРГ_апрель'!$D$2,1,0))))</f>
        <v>4</v>
      </c>
      <c r="O101" s="175">
        <v>6</v>
      </c>
      <c r="P101" s="175">
        <v>6</v>
      </c>
      <c r="Q101" s="70">
        <f t="shared" si="13"/>
        <v>100</v>
      </c>
      <c r="R101" s="15">
        <f t="shared" si="14"/>
        <v>4</v>
      </c>
      <c r="S101" s="175">
        <v>5</v>
      </c>
      <c r="T101" s="175">
        <v>100</v>
      </c>
      <c r="U101" s="15">
        <f t="shared" si="15"/>
        <v>2</v>
      </c>
      <c r="V101" s="175">
        <v>0</v>
      </c>
      <c r="W101" s="175">
        <v>8</v>
      </c>
      <c r="X101" s="19">
        <f t="shared" si="9"/>
        <v>17</v>
      </c>
      <c r="Y101" s="19">
        <f t="shared" si="17"/>
        <v>94</v>
      </c>
    </row>
    <row r="102" spans="1:25" s="46" customFormat="1" ht="30" customHeight="1" x14ac:dyDescent="0.25">
      <c r="A102" s="9" t="s">
        <v>27</v>
      </c>
      <c r="B102" s="41">
        <v>50</v>
      </c>
      <c r="C102" s="152" t="s">
        <v>273</v>
      </c>
      <c r="D102" s="152" t="s">
        <v>539</v>
      </c>
      <c r="E102" s="73" t="s">
        <v>462</v>
      </c>
      <c r="F102" s="15">
        <f t="shared" si="10"/>
        <v>2</v>
      </c>
      <c r="G102" s="175">
        <v>14</v>
      </c>
      <c r="H102" s="175">
        <v>1</v>
      </c>
      <c r="I102" s="259">
        <v>1</v>
      </c>
      <c r="J102" s="15">
        <f t="shared" si="11"/>
        <v>2</v>
      </c>
      <c r="K102" s="236">
        <v>86.666666666666671</v>
      </c>
      <c r="L102" s="15">
        <f t="shared" si="12"/>
        <v>3</v>
      </c>
      <c r="M102" s="233">
        <v>44652</v>
      </c>
      <c r="N102" s="15">
        <f>IF(M102='Месяц МНТРГ_апрель'!$A$2,4,IF(M102='Месяц МНТРГ_апрель'!$B$2,3,IF(M102='Месяц МНТРГ_апрель'!$C$2,2,IF(M102='Месяц МНТРГ_апрель'!$D$2,1,0))))</f>
        <v>4</v>
      </c>
      <c r="O102" s="175">
        <v>13</v>
      </c>
      <c r="P102" s="175">
        <v>13</v>
      </c>
      <c r="Q102" s="70">
        <f t="shared" si="13"/>
        <v>100</v>
      </c>
      <c r="R102" s="15">
        <f t="shared" si="14"/>
        <v>4</v>
      </c>
      <c r="S102" s="175">
        <v>16</v>
      </c>
      <c r="T102" s="175">
        <v>100</v>
      </c>
      <c r="U102" s="15">
        <f t="shared" si="15"/>
        <v>2</v>
      </c>
      <c r="V102" s="175">
        <v>0</v>
      </c>
      <c r="W102" s="175">
        <v>4</v>
      </c>
      <c r="X102" s="19">
        <f t="shared" si="9"/>
        <v>17</v>
      </c>
      <c r="Y102" s="19">
        <f t="shared" si="17"/>
        <v>94</v>
      </c>
    </row>
    <row r="103" spans="1:25" s="46" customFormat="1" ht="30" customHeight="1" x14ac:dyDescent="0.25">
      <c r="A103" s="9" t="s">
        <v>27</v>
      </c>
      <c r="B103" s="41">
        <v>51</v>
      </c>
      <c r="C103" s="152" t="s">
        <v>272</v>
      </c>
      <c r="D103" s="152" t="s">
        <v>490</v>
      </c>
      <c r="E103" s="73" t="s">
        <v>462</v>
      </c>
      <c r="F103" s="15">
        <f t="shared" si="10"/>
        <v>2</v>
      </c>
      <c r="G103" s="175">
        <v>182</v>
      </c>
      <c r="H103" s="175">
        <v>12</v>
      </c>
      <c r="I103" s="229">
        <v>12</v>
      </c>
      <c r="J103" s="15">
        <f t="shared" si="11"/>
        <v>2</v>
      </c>
      <c r="K103" s="236">
        <v>85</v>
      </c>
      <c r="L103" s="15">
        <f t="shared" si="12"/>
        <v>3</v>
      </c>
      <c r="M103" s="233">
        <v>44652</v>
      </c>
      <c r="N103" s="15">
        <f>IF(M103='Месяц МНТРГ_апрель'!$A$2,4,IF(M103='Месяц МНТРГ_апрель'!$B$2,3,IF(M103='Месяц МНТРГ_апрель'!$C$2,2,IF(M103='Месяц МНТРГ_апрель'!$D$2,1,0))))</f>
        <v>4</v>
      </c>
      <c r="O103" s="175">
        <v>183</v>
      </c>
      <c r="P103" s="175">
        <v>183</v>
      </c>
      <c r="Q103" s="70">
        <f t="shared" si="13"/>
        <v>100</v>
      </c>
      <c r="R103" s="15">
        <f t="shared" si="14"/>
        <v>4</v>
      </c>
      <c r="S103" s="175">
        <v>311</v>
      </c>
      <c r="T103" s="175">
        <v>100</v>
      </c>
      <c r="U103" s="15">
        <f t="shared" si="15"/>
        <v>2</v>
      </c>
      <c r="V103" s="175">
        <v>1</v>
      </c>
      <c r="W103" s="175">
        <v>58</v>
      </c>
      <c r="X103" s="19">
        <f t="shared" si="9"/>
        <v>17</v>
      </c>
      <c r="Y103" s="19">
        <f t="shared" si="17"/>
        <v>94</v>
      </c>
    </row>
    <row r="104" spans="1:25" s="46" customFormat="1" ht="30" customHeight="1" x14ac:dyDescent="0.25">
      <c r="A104" s="9" t="s">
        <v>29</v>
      </c>
      <c r="B104" s="41">
        <v>62</v>
      </c>
      <c r="C104" s="152" t="s">
        <v>304</v>
      </c>
      <c r="D104" s="152" t="s">
        <v>549</v>
      </c>
      <c r="E104" s="73" t="s">
        <v>462</v>
      </c>
      <c r="F104" s="15">
        <f t="shared" si="10"/>
        <v>2</v>
      </c>
      <c r="G104" s="91">
        <v>103</v>
      </c>
      <c r="H104" s="91">
        <v>6</v>
      </c>
      <c r="I104" s="235">
        <v>6</v>
      </c>
      <c r="J104" s="15">
        <f t="shared" si="11"/>
        <v>2</v>
      </c>
      <c r="K104" s="231">
        <v>86.7</v>
      </c>
      <c r="L104" s="15">
        <f t="shared" si="12"/>
        <v>3</v>
      </c>
      <c r="M104" s="233">
        <v>44652</v>
      </c>
      <c r="N104" s="15">
        <f>IF(M104='Месяц МНТРГ_апрель'!$A$2,4,IF(M104='Месяц МНТРГ_апрель'!$B$2,3,IF(M104='Месяц МНТРГ_апрель'!$C$2,2,IF(M104='Месяц МНТРГ_апрель'!$D$2,1,0))))</f>
        <v>4</v>
      </c>
      <c r="O104" s="248">
        <v>101</v>
      </c>
      <c r="P104" s="248">
        <v>101</v>
      </c>
      <c r="Q104" s="70">
        <f t="shared" si="13"/>
        <v>100</v>
      </c>
      <c r="R104" s="15">
        <f t="shared" si="14"/>
        <v>4</v>
      </c>
      <c r="S104" s="91">
        <v>104</v>
      </c>
      <c r="T104" s="91">
        <v>100</v>
      </c>
      <c r="U104" s="15">
        <f t="shared" si="15"/>
        <v>2</v>
      </c>
      <c r="V104" s="91">
        <v>9</v>
      </c>
      <c r="W104" s="91">
        <v>69</v>
      </c>
      <c r="X104" s="19">
        <f t="shared" si="9"/>
        <v>17</v>
      </c>
      <c r="Y104" s="19">
        <f t="shared" si="17"/>
        <v>94</v>
      </c>
    </row>
    <row r="105" spans="1:25" s="46" customFormat="1" ht="30" customHeight="1" x14ac:dyDescent="0.25">
      <c r="A105" s="121" t="s">
        <v>30</v>
      </c>
      <c r="B105" s="41">
        <v>75</v>
      </c>
      <c r="C105" s="152" t="s">
        <v>309</v>
      </c>
      <c r="D105" s="152" t="s">
        <v>557</v>
      </c>
      <c r="E105" s="163" t="s">
        <v>462</v>
      </c>
      <c r="F105" s="15">
        <f t="shared" si="10"/>
        <v>2</v>
      </c>
      <c r="G105" s="91">
        <v>180</v>
      </c>
      <c r="H105" s="91">
        <v>10</v>
      </c>
      <c r="I105" s="235">
        <v>10</v>
      </c>
      <c r="J105" s="15">
        <f t="shared" si="11"/>
        <v>2</v>
      </c>
      <c r="K105" s="232">
        <v>81.666666666666671</v>
      </c>
      <c r="L105" s="15">
        <f t="shared" si="12"/>
        <v>3</v>
      </c>
      <c r="M105" s="233">
        <v>44652</v>
      </c>
      <c r="N105" s="15">
        <f>IF(M105='Месяц МНТРГ_апрель'!$A$2,4,IF(M105='Месяц МНТРГ_апрель'!$B$2,3,IF(M105='Месяц МНТРГ_апрель'!$C$2,2,IF(M105='Месяц МНТРГ_апрель'!$D$2,1,0))))</f>
        <v>4</v>
      </c>
      <c r="O105" s="91">
        <v>181</v>
      </c>
      <c r="P105" s="91">
        <v>181</v>
      </c>
      <c r="Q105" s="70">
        <f t="shared" si="13"/>
        <v>100</v>
      </c>
      <c r="R105" s="15">
        <f t="shared" si="14"/>
        <v>4</v>
      </c>
      <c r="S105" s="91">
        <v>210</v>
      </c>
      <c r="T105" s="91">
        <v>100</v>
      </c>
      <c r="U105" s="15">
        <f t="shared" si="15"/>
        <v>2</v>
      </c>
      <c r="V105" s="91">
        <v>9</v>
      </c>
      <c r="W105" s="91">
        <v>26</v>
      </c>
      <c r="X105" s="19">
        <f t="shared" si="9"/>
        <v>17</v>
      </c>
      <c r="Y105" s="19">
        <f t="shared" si="17"/>
        <v>94</v>
      </c>
    </row>
    <row r="106" spans="1:25" s="46" customFormat="1" ht="30" customHeight="1" x14ac:dyDescent="0.25">
      <c r="A106" s="121" t="s">
        <v>30</v>
      </c>
      <c r="B106" s="41">
        <v>76</v>
      </c>
      <c r="C106" s="152" t="s">
        <v>317</v>
      </c>
      <c r="D106" s="152" t="s">
        <v>559</v>
      </c>
      <c r="E106" s="248" t="s">
        <v>462</v>
      </c>
      <c r="F106" s="15">
        <f t="shared" si="10"/>
        <v>2</v>
      </c>
      <c r="G106" s="254">
        <v>54</v>
      </c>
      <c r="H106" s="254">
        <v>3</v>
      </c>
      <c r="I106" s="235">
        <v>3</v>
      </c>
      <c r="J106" s="15">
        <f t="shared" si="11"/>
        <v>2</v>
      </c>
      <c r="K106" s="232">
        <v>85</v>
      </c>
      <c r="L106" s="15">
        <f t="shared" si="12"/>
        <v>3</v>
      </c>
      <c r="M106" s="233">
        <v>44652</v>
      </c>
      <c r="N106" s="15">
        <f>IF(M106='Месяц МНТРГ_апрель'!$A$2,4,IF(M106='Месяц МНТРГ_апрель'!$B$2,3,IF(M106='Месяц МНТРГ_апрель'!$C$2,2,IF(M106='Месяц МНТРГ_апрель'!$D$2,1,0))))</f>
        <v>4</v>
      </c>
      <c r="O106" s="254">
        <v>54</v>
      </c>
      <c r="P106" s="254">
        <v>54</v>
      </c>
      <c r="Q106" s="70">
        <f t="shared" si="13"/>
        <v>100</v>
      </c>
      <c r="R106" s="15">
        <f t="shared" si="14"/>
        <v>4</v>
      </c>
      <c r="S106" s="254">
        <v>40</v>
      </c>
      <c r="T106" s="254">
        <v>100</v>
      </c>
      <c r="U106" s="15">
        <f t="shared" si="15"/>
        <v>2</v>
      </c>
      <c r="V106" s="254">
        <v>2</v>
      </c>
      <c r="W106" s="254">
        <v>14</v>
      </c>
      <c r="X106" s="19">
        <f t="shared" si="9"/>
        <v>17</v>
      </c>
      <c r="Y106" s="19">
        <f t="shared" si="17"/>
        <v>94</v>
      </c>
    </row>
    <row r="107" spans="1:25" s="46" customFormat="1" ht="30" customHeight="1" x14ac:dyDescent="0.25">
      <c r="A107" s="44" t="s">
        <v>31</v>
      </c>
      <c r="B107" s="41">
        <v>81</v>
      </c>
      <c r="C107" s="152" t="s">
        <v>341</v>
      </c>
      <c r="D107" s="152" t="s">
        <v>497</v>
      </c>
      <c r="E107" s="250" t="s">
        <v>462</v>
      </c>
      <c r="F107" s="90">
        <f t="shared" si="10"/>
        <v>2</v>
      </c>
      <c r="G107" s="254">
        <v>100</v>
      </c>
      <c r="H107" s="254">
        <v>7</v>
      </c>
      <c r="I107" s="235">
        <v>7</v>
      </c>
      <c r="J107" s="90">
        <f t="shared" si="11"/>
        <v>2</v>
      </c>
      <c r="K107" s="232">
        <v>88.333333333333329</v>
      </c>
      <c r="L107" s="90">
        <f t="shared" si="12"/>
        <v>3</v>
      </c>
      <c r="M107" s="233">
        <v>44652</v>
      </c>
      <c r="N107" s="15">
        <f>IF(M107='Месяц МНТРГ_апрель'!$A$2,4,IF(M107='Месяц МНТРГ_апрель'!$B$2,3,IF(M107='Месяц МНТРГ_апрель'!$C$2,2,IF(M107='Месяц МНТРГ_апрель'!$D$2,1,0))))</f>
        <v>4</v>
      </c>
      <c r="O107" s="254">
        <v>101</v>
      </c>
      <c r="P107" s="254">
        <v>101</v>
      </c>
      <c r="Q107" s="81">
        <f t="shared" si="13"/>
        <v>100</v>
      </c>
      <c r="R107" s="90">
        <f t="shared" si="14"/>
        <v>4</v>
      </c>
      <c r="S107" s="254">
        <v>88</v>
      </c>
      <c r="T107" s="254">
        <v>100</v>
      </c>
      <c r="U107" s="15">
        <f t="shared" si="15"/>
        <v>2</v>
      </c>
      <c r="V107" s="254">
        <v>3</v>
      </c>
      <c r="W107" s="254">
        <v>44</v>
      </c>
      <c r="X107" s="19">
        <f t="shared" si="9"/>
        <v>17</v>
      </c>
      <c r="Y107" s="19">
        <f t="shared" si="17"/>
        <v>94</v>
      </c>
    </row>
    <row r="108" spans="1:25" s="46" customFormat="1" ht="30" customHeight="1" x14ac:dyDescent="0.25">
      <c r="A108" s="44" t="s">
        <v>31</v>
      </c>
      <c r="B108" s="41">
        <v>82</v>
      </c>
      <c r="C108" s="152" t="s">
        <v>343</v>
      </c>
      <c r="D108" s="152" t="s">
        <v>574</v>
      </c>
      <c r="E108" s="146" t="s">
        <v>462</v>
      </c>
      <c r="F108" s="90">
        <f t="shared" si="10"/>
        <v>2</v>
      </c>
      <c r="G108" s="254">
        <v>2</v>
      </c>
      <c r="H108" s="254">
        <v>1</v>
      </c>
      <c r="I108" s="235">
        <v>1</v>
      </c>
      <c r="J108" s="90">
        <f t="shared" si="11"/>
        <v>2</v>
      </c>
      <c r="K108" s="232">
        <v>88.333333333333329</v>
      </c>
      <c r="L108" s="90">
        <f t="shared" si="12"/>
        <v>3</v>
      </c>
      <c r="M108" s="233">
        <v>44652</v>
      </c>
      <c r="N108" s="15">
        <f>IF(M108='Месяц МНТРГ_апрель'!$A$2,4,IF(M108='Месяц МНТРГ_апрель'!$B$2,3,IF(M108='Месяц МНТРГ_апрель'!$C$2,2,IF(M108='Месяц МНТРГ_апрель'!$D$2,1,0))))</f>
        <v>4</v>
      </c>
      <c r="O108" s="254">
        <v>2</v>
      </c>
      <c r="P108" s="254">
        <v>2</v>
      </c>
      <c r="Q108" s="81">
        <f t="shared" si="13"/>
        <v>100</v>
      </c>
      <c r="R108" s="90">
        <f t="shared" si="14"/>
        <v>4</v>
      </c>
      <c r="S108" s="254">
        <v>3</v>
      </c>
      <c r="T108" s="254">
        <v>100</v>
      </c>
      <c r="U108" s="15">
        <f t="shared" si="15"/>
        <v>2</v>
      </c>
      <c r="V108" s="254">
        <v>0</v>
      </c>
      <c r="W108" s="254">
        <v>13</v>
      </c>
      <c r="X108" s="19">
        <f t="shared" si="9"/>
        <v>17</v>
      </c>
      <c r="Y108" s="19">
        <f t="shared" si="17"/>
        <v>94</v>
      </c>
    </row>
    <row r="109" spans="1:25" s="46" customFormat="1" ht="30" customHeight="1" x14ac:dyDescent="0.25">
      <c r="A109" s="44" t="s">
        <v>31</v>
      </c>
      <c r="B109" s="41">
        <v>83</v>
      </c>
      <c r="C109" s="152" t="s">
        <v>340</v>
      </c>
      <c r="D109" s="152" t="s">
        <v>463</v>
      </c>
      <c r="E109" s="250" t="s">
        <v>462</v>
      </c>
      <c r="F109" s="90">
        <f t="shared" si="10"/>
        <v>2</v>
      </c>
      <c r="G109" s="254">
        <v>136</v>
      </c>
      <c r="H109" s="254">
        <v>6</v>
      </c>
      <c r="I109" s="235">
        <v>6</v>
      </c>
      <c r="J109" s="90">
        <f t="shared" si="11"/>
        <v>2</v>
      </c>
      <c r="K109" s="232">
        <v>83.333333333333343</v>
      </c>
      <c r="L109" s="90">
        <f t="shared" si="12"/>
        <v>3</v>
      </c>
      <c r="M109" s="233">
        <v>44652</v>
      </c>
      <c r="N109" s="15">
        <f>IF(M109='Месяц МНТРГ_апрель'!$A$2,4,IF(M109='Месяц МНТРГ_апрель'!$B$2,3,IF(M109='Месяц МНТРГ_апрель'!$C$2,2,IF(M109='Месяц МНТРГ_апрель'!$D$2,1,0))))</f>
        <v>4</v>
      </c>
      <c r="O109" s="254">
        <v>134</v>
      </c>
      <c r="P109" s="254">
        <v>126</v>
      </c>
      <c r="Q109" s="81">
        <f t="shared" si="13"/>
        <v>94</v>
      </c>
      <c r="R109" s="90">
        <f t="shared" si="14"/>
        <v>4</v>
      </c>
      <c r="S109" s="254">
        <v>216</v>
      </c>
      <c r="T109" s="254">
        <v>99</v>
      </c>
      <c r="U109" s="15">
        <f t="shared" si="15"/>
        <v>2</v>
      </c>
      <c r="V109" s="254">
        <v>0</v>
      </c>
      <c r="W109" s="254">
        <v>176</v>
      </c>
      <c r="X109" s="19">
        <f t="shared" si="9"/>
        <v>17</v>
      </c>
      <c r="Y109" s="19">
        <f t="shared" si="17"/>
        <v>94</v>
      </c>
    </row>
    <row r="110" spans="1:25" s="46" customFormat="1" ht="30" customHeight="1" x14ac:dyDescent="0.25">
      <c r="A110" s="44" t="s">
        <v>31</v>
      </c>
      <c r="B110" s="41">
        <v>84</v>
      </c>
      <c r="C110" s="152" t="s">
        <v>337</v>
      </c>
      <c r="D110" s="152" t="s">
        <v>572</v>
      </c>
      <c r="E110" s="250" t="s">
        <v>462</v>
      </c>
      <c r="F110" s="90">
        <f t="shared" si="10"/>
        <v>2</v>
      </c>
      <c r="G110" s="254">
        <v>249</v>
      </c>
      <c r="H110" s="254">
        <v>13</v>
      </c>
      <c r="I110" s="235">
        <v>13</v>
      </c>
      <c r="J110" s="90">
        <f t="shared" si="11"/>
        <v>2</v>
      </c>
      <c r="K110" s="232">
        <v>86.666666666666671</v>
      </c>
      <c r="L110" s="90">
        <f t="shared" si="12"/>
        <v>3</v>
      </c>
      <c r="M110" s="233">
        <v>44652</v>
      </c>
      <c r="N110" s="15">
        <f>IF(M110='Месяц МНТРГ_апрель'!$A$2,4,IF(M110='Месяц МНТРГ_апрель'!$B$2,3,IF(M110='Месяц МНТРГ_апрель'!$C$2,2,IF(M110='Месяц МНТРГ_апрель'!$D$2,1,0))))</f>
        <v>4</v>
      </c>
      <c r="O110" s="254">
        <v>247</v>
      </c>
      <c r="P110" s="254">
        <v>247</v>
      </c>
      <c r="Q110" s="81">
        <f t="shared" si="13"/>
        <v>100</v>
      </c>
      <c r="R110" s="90">
        <f t="shared" si="14"/>
        <v>4</v>
      </c>
      <c r="S110" s="254">
        <v>225</v>
      </c>
      <c r="T110" s="254">
        <v>100</v>
      </c>
      <c r="U110" s="15">
        <f t="shared" si="15"/>
        <v>2</v>
      </c>
      <c r="V110" s="254">
        <v>5</v>
      </c>
      <c r="W110" s="254">
        <v>304</v>
      </c>
      <c r="X110" s="19">
        <f t="shared" si="9"/>
        <v>17</v>
      </c>
      <c r="Y110" s="19">
        <f t="shared" si="17"/>
        <v>94</v>
      </c>
    </row>
    <row r="111" spans="1:25" s="46" customFormat="1" ht="30" customHeight="1" x14ac:dyDescent="0.25">
      <c r="A111" s="44" t="s">
        <v>31</v>
      </c>
      <c r="B111" s="41">
        <v>85</v>
      </c>
      <c r="C111" s="152" t="s">
        <v>339</v>
      </c>
      <c r="D111" s="152" t="s">
        <v>573</v>
      </c>
      <c r="E111" s="250" t="s">
        <v>462</v>
      </c>
      <c r="F111" s="90">
        <f t="shared" si="10"/>
        <v>2</v>
      </c>
      <c r="G111" s="254">
        <v>126</v>
      </c>
      <c r="H111" s="254">
        <v>6</v>
      </c>
      <c r="I111" s="235">
        <v>6</v>
      </c>
      <c r="J111" s="90">
        <f t="shared" si="11"/>
        <v>2</v>
      </c>
      <c r="K111" s="232">
        <v>91.666666666666657</v>
      </c>
      <c r="L111" s="90">
        <f t="shared" si="12"/>
        <v>4</v>
      </c>
      <c r="M111" s="233" t="s">
        <v>709</v>
      </c>
      <c r="N111" s="15">
        <f>IF(M111='Месяц МНТРГ_апрель'!$A$2,4,IF(M111='Месяц МНТРГ_апрель'!$B$2,3,IF(M111='Месяц МНТРГ_апрель'!$C$2,2,IF(M111='Месяц МНТРГ_апрель'!$D$2,1,0))))</f>
        <v>3</v>
      </c>
      <c r="O111" s="254">
        <v>125</v>
      </c>
      <c r="P111" s="254">
        <v>123</v>
      </c>
      <c r="Q111" s="81">
        <f t="shared" si="13"/>
        <v>98</v>
      </c>
      <c r="R111" s="90">
        <f t="shared" si="14"/>
        <v>4</v>
      </c>
      <c r="S111" s="254">
        <v>171</v>
      </c>
      <c r="T111" s="254">
        <v>100</v>
      </c>
      <c r="U111" s="15">
        <f t="shared" si="15"/>
        <v>2</v>
      </c>
      <c r="V111" s="254">
        <v>8</v>
      </c>
      <c r="W111" s="254">
        <v>32</v>
      </c>
      <c r="X111" s="19">
        <f t="shared" si="9"/>
        <v>17</v>
      </c>
      <c r="Y111" s="19">
        <f t="shared" si="17"/>
        <v>94</v>
      </c>
    </row>
    <row r="112" spans="1:25" s="46" customFormat="1" ht="30" customHeight="1" x14ac:dyDescent="0.25">
      <c r="A112" s="44" t="s">
        <v>33</v>
      </c>
      <c r="B112" s="41">
        <v>94</v>
      </c>
      <c r="C112" s="193" t="s">
        <v>345</v>
      </c>
      <c r="D112" s="6" t="s">
        <v>580</v>
      </c>
      <c r="E112" s="248" t="s">
        <v>462</v>
      </c>
      <c r="F112" s="90">
        <f t="shared" si="10"/>
        <v>2</v>
      </c>
      <c r="G112" s="254">
        <v>120</v>
      </c>
      <c r="H112" s="254">
        <v>6</v>
      </c>
      <c r="I112" s="235">
        <v>6</v>
      </c>
      <c r="J112" s="90">
        <f t="shared" si="11"/>
        <v>2</v>
      </c>
      <c r="K112" s="232">
        <v>98.333333333333329</v>
      </c>
      <c r="L112" s="90">
        <f t="shared" si="12"/>
        <v>4</v>
      </c>
      <c r="M112" s="233" t="s">
        <v>709</v>
      </c>
      <c r="N112" s="15">
        <f>IF(M112='Месяц МНТРГ_апрель'!$A$2,4,IF(M112='Месяц МНТРГ_апрель'!$B$2,3,IF(M112='Месяц МНТРГ_апрель'!$C$2,2,IF(M112='Месяц МНТРГ_апрель'!$D$2,1,0))))</f>
        <v>3</v>
      </c>
      <c r="O112" s="254">
        <v>120</v>
      </c>
      <c r="P112" s="254">
        <v>120</v>
      </c>
      <c r="Q112" s="81">
        <f t="shared" si="13"/>
        <v>100</v>
      </c>
      <c r="R112" s="90">
        <f t="shared" si="14"/>
        <v>4</v>
      </c>
      <c r="S112" s="254">
        <v>202</v>
      </c>
      <c r="T112" s="254">
        <v>100</v>
      </c>
      <c r="U112" s="15">
        <f t="shared" si="15"/>
        <v>2</v>
      </c>
      <c r="V112" s="254">
        <v>1</v>
      </c>
      <c r="W112" s="254">
        <v>3</v>
      </c>
      <c r="X112" s="19">
        <f t="shared" si="9"/>
        <v>17</v>
      </c>
      <c r="Y112" s="19">
        <f t="shared" si="17"/>
        <v>94</v>
      </c>
    </row>
    <row r="113" spans="1:25" s="46" customFormat="1" ht="30" customHeight="1" x14ac:dyDescent="0.25">
      <c r="A113" s="44" t="s">
        <v>33</v>
      </c>
      <c r="B113" s="41">
        <v>95</v>
      </c>
      <c r="C113" s="6" t="s">
        <v>346</v>
      </c>
      <c r="D113" s="6" t="s">
        <v>583</v>
      </c>
      <c r="E113" s="248" t="s">
        <v>462</v>
      </c>
      <c r="F113" s="90">
        <f t="shared" si="10"/>
        <v>2</v>
      </c>
      <c r="G113" s="254">
        <v>93</v>
      </c>
      <c r="H113" s="254">
        <v>6</v>
      </c>
      <c r="I113" s="235">
        <v>6</v>
      </c>
      <c r="J113" s="90">
        <f t="shared" si="11"/>
        <v>2</v>
      </c>
      <c r="K113" s="232">
        <v>81.666666666666671</v>
      </c>
      <c r="L113" s="90">
        <f t="shared" si="12"/>
        <v>3</v>
      </c>
      <c r="M113" s="233">
        <v>44652</v>
      </c>
      <c r="N113" s="15">
        <f>IF(M113='Месяц МНТРГ_апрель'!$A$2,4,IF(M113='Месяц МНТРГ_апрель'!$B$2,3,IF(M113='Месяц МНТРГ_апрель'!$C$2,2,IF(M113='Месяц МНТРГ_апрель'!$D$2,1,0))))</f>
        <v>4</v>
      </c>
      <c r="O113" s="254">
        <v>94</v>
      </c>
      <c r="P113" s="254">
        <v>94</v>
      </c>
      <c r="Q113" s="81">
        <f t="shared" si="13"/>
        <v>100</v>
      </c>
      <c r="R113" s="90">
        <f t="shared" si="14"/>
        <v>4</v>
      </c>
      <c r="S113" s="254">
        <v>148</v>
      </c>
      <c r="T113" s="254">
        <v>100</v>
      </c>
      <c r="U113" s="15">
        <f t="shared" si="15"/>
        <v>2</v>
      </c>
      <c r="V113" s="254">
        <v>24</v>
      </c>
      <c r="W113" s="254">
        <v>125</v>
      </c>
      <c r="X113" s="19">
        <f t="shared" si="9"/>
        <v>17</v>
      </c>
      <c r="Y113" s="19">
        <f t="shared" si="17"/>
        <v>94</v>
      </c>
    </row>
    <row r="114" spans="1:25" s="46" customFormat="1" ht="30" customHeight="1" x14ac:dyDescent="0.25">
      <c r="A114" s="44" t="s">
        <v>33</v>
      </c>
      <c r="B114" s="41">
        <v>96</v>
      </c>
      <c r="C114" s="6" t="s">
        <v>351</v>
      </c>
      <c r="D114" s="6" t="s">
        <v>581</v>
      </c>
      <c r="E114" s="248" t="s">
        <v>462</v>
      </c>
      <c r="F114" s="90">
        <f t="shared" si="10"/>
        <v>2</v>
      </c>
      <c r="G114" s="254">
        <v>14</v>
      </c>
      <c r="H114" s="254">
        <v>1</v>
      </c>
      <c r="I114" s="235">
        <v>1</v>
      </c>
      <c r="J114" s="90">
        <f t="shared" si="11"/>
        <v>2</v>
      </c>
      <c r="K114" s="232">
        <v>91.666666666666657</v>
      </c>
      <c r="L114" s="90">
        <f t="shared" si="12"/>
        <v>4</v>
      </c>
      <c r="M114" s="233" t="s">
        <v>709</v>
      </c>
      <c r="N114" s="15">
        <f>IF(M114='Месяц МНТРГ_апрель'!$A$2,4,IF(M114='Месяц МНТРГ_апрель'!$B$2,3,IF(M114='Месяц МНТРГ_апрель'!$C$2,2,IF(M114='Месяц МНТРГ_апрель'!$D$2,1,0))))</f>
        <v>3</v>
      </c>
      <c r="O114" s="254">
        <v>14</v>
      </c>
      <c r="P114" s="254">
        <v>14</v>
      </c>
      <c r="Q114" s="81">
        <f t="shared" si="13"/>
        <v>100</v>
      </c>
      <c r="R114" s="90">
        <f t="shared" si="14"/>
        <v>4</v>
      </c>
      <c r="S114" s="254">
        <v>13</v>
      </c>
      <c r="T114" s="254">
        <v>100</v>
      </c>
      <c r="U114" s="15">
        <f t="shared" si="15"/>
        <v>2</v>
      </c>
      <c r="V114" s="254">
        <v>11</v>
      </c>
      <c r="W114" s="254">
        <v>27</v>
      </c>
      <c r="X114" s="19">
        <f t="shared" si="9"/>
        <v>17</v>
      </c>
      <c r="Y114" s="19">
        <f t="shared" si="17"/>
        <v>94</v>
      </c>
    </row>
    <row r="115" spans="1:25" s="46" customFormat="1" ht="30" customHeight="1" x14ac:dyDescent="0.25">
      <c r="A115" s="44" t="s">
        <v>33</v>
      </c>
      <c r="B115" s="41">
        <v>97</v>
      </c>
      <c r="C115" s="6" t="s">
        <v>349</v>
      </c>
      <c r="D115" s="6" t="s">
        <v>582</v>
      </c>
      <c r="E115" s="248" t="s">
        <v>462</v>
      </c>
      <c r="F115" s="90">
        <f t="shared" si="10"/>
        <v>2</v>
      </c>
      <c r="G115" s="254">
        <v>20</v>
      </c>
      <c r="H115" s="254">
        <v>2</v>
      </c>
      <c r="I115" s="235">
        <v>2</v>
      </c>
      <c r="J115" s="90">
        <f t="shared" si="11"/>
        <v>2</v>
      </c>
      <c r="K115" s="232">
        <v>95</v>
      </c>
      <c r="L115" s="90">
        <f t="shared" si="12"/>
        <v>4</v>
      </c>
      <c r="M115" s="233" t="s">
        <v>709</v>
      </c>
      <c r="N115" s="15">
        <f>IF(M115='Месяц МНТРГ_апрель'!$A$2,4,IF(M115='Месяц МНТРГ_апрель'!$B$2,3,IF(M115='Месяц МНТРГ_апрель'!$C$2,2,IF(M115='Месяц МНТРГ_апрель'!$D$2,1,0))))</f>
        <v>3</v>
      </c>
      <c r="O115" s="254">
        <v>20</v>
      </c>
      <c r="P115" s="254">
        <v>20</v>
      </c>
      <c r="Q115" s="81">
        <f t="shared" si="13"/>
        <v>100</v>
      </c>
      <c r="R115" s="90">
        <f t="shared" si="14"/>
        <v>4</v>
      </c>
      <c r="S115" s="254">
        <v>21</v>
      </c>
      <c r="T115" s="254">
        <v>100</v>
      </c>
      <c r="U115" s="15">
        <f t="shared" si="15"/>
        <v>2</v>
      </c>
      <c r="V115" s="254">
        <v>0</v>
      </c>
      <c r="W115" s="254">
        <v>11</v>
      </c>
      <c r="X115" s="19">
        <f t="shared" si="9"/>
        <v>17</v>
      </c>
      <c r="Y115" s="19">
        <f t="shared" si="17"/>
        <v>94</v>
      </c>
    </row>
    <row r="116" spans="1:25" s="46" customFormat="1" ht="30" customHeight="1" x14ac:dyDescent="0.25">
      <c r="A116" s="150" t="s">
        <v>34</v>
      </c>
      <c r="B116" s="41">
        <v>99</v>
      </c>
      <c r="C116" s="6" t="s">
        <v>450</v>
      </c>
      <c r="D116" s="6" t="s">
        <v>584</v>
      </c>
      <c r="E116" s="248" t="s">
        <v>462</v>
      </c>
      <c r="F116" s="90">
        <f t="shared" si="10"/>
        <v>2</v>
      </c>
      <c r="G116" s="254">
        <v>51</v>
      </c>
      <c r="H116" s="254">
        <v>6</v>
      </c>
      <c r="I116" s="235">
        <v>6</v>
      </c>
      <c r="J116" s="90">
        <f t="shared" si="11"/>
        <v>2</v>
      </c>
      <c r="K116" s="241">
        <v>88.333333333333329</v>
      </c>
      <c r="L116" s="90">
        <f t="shared" si="12"/>
        <v>3</v>
      </c>
      <c r="M116" s="242">
        <v>44652</v>
      </c>
      <c r="N116" s="15">
        <f>IF(M116='Месяц МНТРГ_апрель'!$A$2,4,IF(M116='Месяц МНТРГ_апрель'!$B$2,3,IF(M116='Месяц МНТРГ_апрель'!$C$2,2,IF(M116='Месяц МНТРГ_апрель'!$D$2,1,0))))</f>
        <v>4</v>
      </c>
      <c r="O116" s="254">
        <v>50</v>
      </c>
      <c r="P116" s="254">
        <v>50</v>
      </c>
      <c r="Q116" s="81">
        <f t="shared" si="13"/>
        <v>100</v>
      </c>
      <c r="R116" s="90">
        <f t="shared" si="14"/>
        <v>4</v>
      </c>
      <c r="S116" s="254">
        <v>59</v>
      </c>
      <c r="T116" s="254">
        <v>100</v>
      </c>
      <c r="U116" s="15">
        <f t="shared" si="15"/>
        <v>2</v>
      </c>
      <c r="V116" s="254">
        <v>2</v>
      </c>
      <c r="W116" s="254">
        <v>54</v>
      </c>
      <c r="X116" s="19">
        <f t="shared" si="9"/>
        <v>17</v>
      </c>
      <c r="Y116" s="19">
        <f t="shared" si="17"/>
        <v>94</v>
      </c>
    </row>
    <row r="117" spans="1:25" s="46" customFormat="1" ht="30" customHeight="1" x14ac:dyDescent="0.25">
      <c r="A117" s="150" t="s">
        <v>34</v>
      </c>
      <c r="B117" s="41">
        <v>100</v>
      </c>
      <c r="C117" s="6" t="s">
        <v>352</v>
      </c>
      <c r="D117" s="6" t="s">
        <v>465</v>
      </c>
      <c r="E117" s="248" t="s">
        <v>462</v>
      </c>
      <c r="F117" s="90">
        <f t="shared" si="10"/>
        <v>2</v>
      </c>
      <c r="G117" s="254">
        <v>67</v>
      </c>
      <c r="H117" s="254">
        <v>3</v>
      </c>
      <c r="I117" s="235">
        <v>3</v>
      </c>
      <c r="J117" s="90">
        <f t="shared" si="11"/>
        <v>2</v>
      </c>
      <c r="K117" s="241">
        <v>86.666666666666671</v>
      </c>
      <c r="L117" s="90">
        <f t="shared" si="12"/>
        <v>3</v>
      </c>
      <c r="M117" s="242">
        <v>44652</v>
      </c>
      <c r="N117" s="15">
        <f>IF(M117='Месяц МНТРГ_апрель'!$A$2,4,IF(M117='Месяц МНТРГ_апрель'!$B$2,3,IF(M117='Месяц МНТРГ_апрель'!$C$2,2,IF(M117='Месяц МНТРГ_апрель'!$D$2,1,0))))</f>
        <v>4</v>
      </c>
      <c r="O117" s="254">
        <v>65</v>
      </c>
      <c r="P117" s="254">
        <v>65</v>
      </c>
      <c r="Q117" s="81">
        <f t="shared" si="13"/>
        <v>100</v>
      </c>
      <c r="R117" s="90">
        <f t="shared" si="14"/>
        <v>4</v>
      </c>
      <c r="S117" s="254">
        <v>103</v>
      </c>
      <c r="T117" s="254">
        <v>100</v>
      </c>
      <c r="U117" s="15">
        <f t="shared" si="15"/>
        <v>2</v>
      </c>
      <c r="V117" s="254">
        <v>0</v>
      </c>
      <c r="W117" s="254">
        <v>17</v>
      </c>
      <c r="X117" s="19">
        <f t="shared" si="9"/>
        <v>17</v>
      </c>
      <c r="Y117" s="19">
        <f t="shared" si="17"/>
        <v>94</v>
      </c>
    </row>
    <row r="118" spans="1:25" s="46" customFormat="1" ht="30" customHeight="1" x14ac:dyDescent="0.25">
      <c r="A118" s="44" t="s">
        <v>35</v>
      </c>
      <c r="B118" s="41">
        <v>106</v>
      </c>
      <c r="C118" s="6" t="s">
        <v>357</v>
      </c>
      <c r="D118" s="6" t="s">
        <v>469</v>
      </c>
      <c r="E118" s="91" t="s">
        <v>462</v>
      </c>
      <c r="F118" s="90">
        <f t="shared" si="10"/>
        <v>2</v>
      </c>
      <c r="G118" s="226">
        <v>168</v>
      </c>
      <c r="H118" s="226">
        <v>12</v>
      </c>
      <c r="I118" s="229">
        <v>12</v>
      </c>
      <c r="J118" s="90">
        <f t="shared" si="11"/>
        <v>2</v>
      </c>
      <c r="K118" s="227">
        <v>86.666666666666671</v>
      </c>
      <c r="L118" s="90">
        <f t="shared" si="12"/>
        <v>3</v>
      </c>
      <c r="M118" s="228">
        <v>44652</v>
      </c>
      <c r="N118" s="15">
        <f>IF(M118='Месяц МНТРГ_апрель'!$A$2,4,IF(M118='Месяц МНТРГ_апрель'!$B$2,3,IF(M118='Месяц МНТРГ_апрель'!$C$2,2,IF(M118='Месяц МНТРГ_апрель'!$D$2,1,0))))</f>
        <v>4</v>
      </c>
      <c r="O118" s="230">
        <v>149</v>
      </c>
      <c r="P118" s="230">
        <v>149</v>
      </c>
      <c r="Q118" s="81">
        <f t="shared" si="13"/>
        <v>100</v>
      </c>
      <c r="R118" s="90">
        <f t="shared" si="14"/>
        <v>4</v>
      </c>
      <c r="S118" s="226">
        <v>257</v>
      </c>
      <c r="T118" s="226">
        <v>100</v>
      </c>
      <c r="U118" s="15">
        <f t="shared" si="15"/>
        <v>2</v>
      </c>
      <c r="V118" s="226">
        <v>14</v>
      </c>
      <c r="W118" s="226">
        <v>18</v>
      </c>
      <c r="X118" s="19">
        <f t="shared" si="9"/>
        <v>17</v>
      </c>
      <c r="Y118" s="19">
        <f t="shared" si="17"/>
        <v>94</v>
      </c>
    </row>
    <row r="119" spans="1:25" s="46" customFormat="1" ht="30" customHeight="1" x14ac:dyDescent="0.25">
      <c r="A119" s="44" t="s">
        <v>35</v>
      </c>
      <c r="B119" s="41">
        <v>107</v>
      </c>
      <c r="C119" s="6" t="s">
        <v>674</v>
      </c>
      <c r="D119" s="6" t="s">
        <v>675</v>
      </c>
      <c r="E119" s="249" t="s">
        <v>462</v>
      </c>
      <c r="F119" s="90">
        <f t="shared" si="10"/>
        <v>2</v>
      </c>
      <c r="G119" s="226">
        <v>57</v>
      </c>
      <c r="H119" s="226">
        <v>3</v>
      </c>
      <c r="I119" s="229">
        <v>3</v>
      </c>
      <c r="J119" s="90">
        <f t="shared" si="11"/>
        <v>2</v>
      </c>
      <c r="K119" s="227">
        <v>88.333333333333329</v>
      </c>
      <c r="L119" s="90">
        <f t="shared" si="12"/>
        <v>3</v>
      </c>
      <c r="M119" s="228">
        <v>44652</v>
      </c>
      <c r="N119" s="15">
        <f>IF(M119='Месяц МНТРГ_апрель'!$A$2,4,IF(M119='Месяц МНТРГ_апрель'!$B$2,3,IF(M119='Месяц МНТРГ_апрель'!$C$2,2,IF(M119='Месяц МНТРГ_апрель'!$D$2,1,0))))</f>
        <v>4</v>
      </c>
      <c r="O119" s="230">
        <v>56</v>
      </c>
      <c r="P119" s="230">
        <v>56</v>
      </c>
      <c r="Q119" s="81">
        <f t="shared" si="13"/>
        <v>100</v>
      </c>
      <c r="R119" s="90">
        <f t="shared" si="14"/>
        <v>4</v>
      </c>
      <c r="S119" s="226">
        <v>52</v>
      </c>
      <c r="T119" s="226">
        <v>100</v>
      </c>
      <c r="U119" s="15">
        <f t="shared" si="15"/>
        <v>2</v>
      </c>
      <c r="V119" s="226">
        <v>24</v>
      </c>
      <c r="W119" s="226">
        <v>62</v>
      </c>
      <c r="X119" s="19">
        <f t="shared" si="9"/>
        <v>17</v>
      </c>
      <c r="Y119" s="19">
        <f t="shared" si="17"/>
        <v>94</v>
      </c>
    </row>
    <row r="120" spans="1:25" s="46" customFormat="1" ht="30" customHeight="1" x14ac:dyDescent="0.25">
      <c r="A120" s="44" t="s">
        <v>35</v>
      </c>
      <c r="B120" s="41">
        <v>108</v>
      </c>
      <c r="C120" s="6" t="s">
        <v>358</v>
      </c>
      <c r="D120" s="6" t="s">
        <v>588</v>
      </c>
      <c r="E120" s="249" t="s">
        <v>462</v>
      </c>
      <c r="F120" s="90">
        <f t="shared" si="10"/>
        <v>2</v>
      </c>
      <c r="G120" s="226">
        <v>116</v>
      </c>
      <c r="H120" s="226">
        <v>6</v>
      </c>
      <c r="I120" s="229">
        <v>6</v>
      </c>
      <c r="J120" s="90">
        <f t="shared" si="11"/>
        <v>2</v>
      </c>
      <c r="K120" s="227">
        <v>90</v>
      </c>
      <c r="L120" s="90">
        <f t="shared" si="12"/>
        <v>3</v>
      </c>
      <c r="M120" s="228">
        <v>44652</v>
      </c>
      <c r="N120" s="15">
        <f>IF(M120='Месяц МНТРГ_апрель'!$A$2,4,IF(M120='Месяц МНТРГ_апрель'!$B$2,3,IF(M120='Месяц МНТРГ_апрель'!$C$2,2,IF(M120='Месяц МНТРГ_апрель'!$D$2,1,0))))</f>
        <v>4</v>
      </c>
      <c r="O120" s="230">
        <v>117</v>
      </c>
      <c r="P120" s="230">
        <v>117</v>
      </c>
      <c r="Q120" s="81">
        <f t="shared" si="13"/>
        <v>100</v>
      </c>
      <c r="R120" s="90">
        <f t="shared" si="14"/>
        <v>4</v>
      </c>
      <c r="S120" s="226">
        <v>135</v>
      </c>
      <c r="T120" s="226">
        <v>100</v>
      </c>
      <c r="U120" s="15">
        <f t="shared" si="15"/>
        <v>2</v>
      </c>
      <c r="V120" s="226">
        <v>10</v>
      </c>
      <c r="W120" s="226">
        <v>61</v>
      </c>
      <c r="X120" s="19">
        <f t="shared" si="9"/>
        <v>17</v>
      </c>
      <c r="Y120" s="19">
        <f t="shared" si="17"/>
        <v>94</v>
      </c>
    </row>
    <row r="121" spans="1:25" s="46" customFormat="1" ht="30" customHeight="1" x14ac:dyDescent="0.25">
      <c r="A121" s="44" t="s">
        <v>35</v>
      </c>
      <c r="B121" s="41">
        <v>109</v>
      </c>
      <c r="C121" s="6" t="s">
        <v>359</v>
      </c>
      <c r="D121" s="6" t="s">
        <v>467</v>
      </c>
      <c r="E121" s="249" t="s">
        <v>462</v>
      </c>
      <c r="F121" s="90">
        <f t="shared" si="10"/>
        <v>2</v>
      </c>
      <c r="G121" s="226">
        <v>130</v>
      </c>
      <c r="H121" s="226">
        <v>7</v>
      </c>
      <c r="I121" s="229">
        <v>7</v>
      </c>
      <c r="J121" s="90">
        <f t="shared" si="11"/>
        <v>2</v>
      </c>
      <c r="K121" s="227">
        <v>86.666666666666671</v>
      </c>
      <c r="L121" s="90">
        <f t="shared" si="12"/>
        <v>3</v>
      </c>
      <c r="M121" s="228">
        <v>44652</v>
      </c>
      <c r="N121" s="15">
        <f>IF(M121='Месяц МНТРГ_апрель'!$A$2,4,IF(M121='Месяц МНТРГ_апрель'!$B$2,3,IF(M121='Месяц МНТРГ_апрель'!$C$2,2,IF(M121='Месяц МНТРГ_апрель'!$D$2,1,0))))</f>
        <v>4</v>
      </c>
      <c r="O121" s="230">
        <v>129</v>
      </c>
      <c r="P121" s="230">
        <v>129</v>
      </c>
      <c r="Q121" s="81">
        <f t="shared" si="13"/>
        <v>100</v>
      </c>
      <c r="R121" s="90">
        <f t="shared" si="14"/>
        <v>4</v>
      </c>
      <c r="S121" s="226">
        <v>212</v>
      </c>
      <c r="T121" s="226">
        <v>100</v>
      </c>
      <c r="U121" s="15">
        <f t="shared" si="15"/>
        <v>2</v>
      </c>
      <c r="V121" s="226">
        <v>3</v>
      </c>
      <c r="W121" s="226">
        <v>19</v>
      </c>
      <c r="X121" s="19">
        <f t="shared" si="9"/>
        <v>17</v>
      </c>
      <c r="Y121" s="19">
        <f t="shared" si="17"/>
        <v>94</v>
      </c>
    </row>
    <row r="122" spans="1:25" s="46" customFormat="1" ht="30" customHeight="1" x14ac:dyDescent="0.25">
      <c r="A122" s="44" t="s">
        <v>35</v>
      </c>
      <c r="B122" s="41">
        <v>110</v>
      </c>
      <c r="C122" s="6" t="s">
        <v>21</v>
      </c>
      <c r="D122" s="6" t="s">
        <v>499</v>
      </c>
      <c r="E122" s="249" t="s">
        <v>462</v>
      </c>
      <c r="F122" s="90">
        <f t="shared" si="10"/>
        <v>2</v>
      </c>
      <c r="G122" s="226">
        <v>31</v>
      </c>
      <c r="H122" s="226">
        <v>3</v>
      </c>
      <c r="I122" s="229">
        <v>3</v>
      </c>
      <c r="J122" s="90">
        <f t="shared" si="11"/>
        <v>2</v>
      </c>
      <c r="K122" s="227">
        <v>88.333333333333329</v>
      </c>
      <c r="L122" s="90">
        <f t="shared" si="12"/>
        <v>3</v>
      </c>
      <c r="M122" s="228">
        <v>44652</v>
      </c>
      <c r="N122" s="15">
        <f>IF(M122='Месяц МНТРГ_апрель'!$A$2,4,IF(M122='Месяц МНТРГ_апрель'!$B$2,3,IF(M122='Месяц МНТРГ_апрель'!$C$2,2,IF(M122='Месяц МНТРГ_апрель'!$D$2,1,0))))</f>
        <v>4</v>
      </c>
      <c r="O122" s="230">
        <v>30</v>
      </c>
      <c r="P122" s="230">
        <v>30</v>
      </c>
      <c r="Q122" s="81">
        <f t="shared" si="13"/>
        <v>100</v>
      </c>
      <c r="R122" s="90">
        <f t="shared" si="14"/>
        <v>4</v>
      </c>
      <c r="S122" s="226">
        <v>28</v>
      </c>
      <c r="T122" s="226">
        <v>100</v>
      </c>
      <c r="U122" s="15">
        <f t="shared" si="15"/>
        <v>2</v>
      </c>
      <c r="V122" s="226">
        <v>0</v>
      </c>
      <c r="W122" s="226">
        <v>30</v>
      </c>
      <c r="X122" s="19">
        <f t="shared" si="9"/>
        <v>17</v>
      </c>
      <c r="Y122" s="19">
        <f t="shared" si="17"/>
        <v>94</v>
      </c>
    </row>
    <row r="123" spans="1:25" s="46" customFormat="1" ht="30" customHeight="1" x14ac:dyDescent="0.25">
      <c r="A123" s="44" t="s">
        <v>35</v>
      </c>
      <c r="B123" s="41">
        <v>111</v>
      </c>
      <c r="C123" s="6" t="s">
        <v>362</v>
      </c>
      <c r="D123" s="6" t="s">
        <v>498</v>
      </c>
      <c r="E123" s="249" t="s">
        <v>462</v>
      </c>
      <c r="F123" s="90">
        <f t="shared" si="10"/>
        <v>2</v>
      </c>
      <c r="G123" s="226">
        <v>46</v>
      </c>
      <c r="H123" s="226">
        <v>3</v>
      </c>
      <c r="I123" s="229">
        <v>3</v>
      </c>
      <c r="J123" s="90">
        <f t="shared" si="11"/>
        <v>2</v>
      </c>
      <c r="K123" s="227">
        <v>90</v>
      </c>
      <c r="L123" s="90">
        <f t="shared" si="12"/>
        <v>3</v>
      </c>
      <c r="M123" s="228">
        <v>44652</v>
      </c>
      <c r="N123" s="15">
        <f>IF(M123='Месяц МНТРГ_апрель'!$A$2,4,IF(M123='Месяц МНТРГ_апрель'!$B$2,3,IF(M123='Месяц МНТРГ_апрель'!$C$2,2,IF(M123='Месяц МНТРГ_апрель'!$D$2,1,0))))</f>
        <v>4</v>
      </c>
      <c r="O123" s="230">
        <v>46</v>
      </c>
      <c r="P123" s="230">
        <v>46</v>
      </c>
      <c r="Q123" s="81">
        <f t="shared" si="13"/>
        <v>100</v>
      </c>
      <c r="R123" s="90">
        <f t="shared" si="14"/>
        <v>4</v>
      </c>
      <c r="S123" s="226">
        <v>63</v>
      </c>
      <c r="T123" s="226">
        <v>100</v>
      </c>
      <c r="U123" s="15">
        <f t="shared" si="15"/>
        <v>2</v>
      </c>
      <c r="V123" s="226">
        <v>8</v>
      </c>
      <c r="W123" s="226">
        <v>46</v>
      </c>
      <c r="X123" s="19">
        <f t="shared" si="9"/>
        <v>17</v>
      </c>
      <c r="Y123" s="19">
        <f t="shared" si="17"/>
        <v>94</v>
      </c>
    </row>
    <row r="124" spans="1:25" s="46" customFormat="1" ht="30" customHeight="1" x14ac:dyDescent="0.25">
      <c r="A124" s="44" t="s">
        <v>35</v>
      </c>
      <c r="B124" s="41">
        <v>112</v>
      </c>
      <c r="C124" s="6" t="s">
        <v>361</v>
      </c>
      <c r="D124" s="6" t="s">
        <v>500</v>
      </c>
      <c r="E124" s="249" t="s">
        <v>462</v>
      </c>
      <c r="F124" s="90">
        <f t="shared" si="10"/>
        <v>2</v>
      </c>
      <c r="G124" s="226">
        <v>28</v>
      </c>
      <c r="H124" s="226">
        <v>2</v>
      </c>
      <c r="I124" s="229">
        <v>2</v>
      </c>
      <c r="J124" s="90">
        <f t="shared" si="11"/>
        <v>2</v>
      </c>
      <c r="K124" s="227">
        <v>90</v>
      </c>
      <c r="L124" s="90">
        <f t="shared" si="12"/>
        <v>3</v>
      </c>
      <c r="M124" s="228">
        <v>44652</v>
      </c>
      <c r="N124" s="15">
        <f>IF(M124='Месяц МНТРГ_апрель'!$A$2,4,IF(M124='Месяц МНТРГ_апрель'!$B$2,3,IF(M124='Месяц МНТРГ_апрель'!$C$2,2,IF(M124='Месяц МНТРГ_апрель'!$D$2,1,0))))</f>
        <v>4</v>
      </c>
      <c r="O124" s="230">
        <v>29</v>
      </c>
      <c r="P124" s="230">
        <v>29</v>
      </c>
      <c r="Q124" s="81">
        <f t="shared" si="13"/>
        <v>100</v>
      </c>
      <c r="R124" s="90">
        <f t="shared" si="14"/>
        <v>4</v>
      </c>
      <c r="S124" s="226">
        <v>26</v>
      </c>
      <c r="T124" s="226">
        <v>100</v>
      </c>
      <c r="U124" s="15">
        <f t="shared" si="15"/>
        <v>2</v>
      </c>
      <c r="V124" s="226">
        <v>1</v>
      </c>
      <c r="W124" s="226">
        <v>18</v>
      </c>
      <c r="X124" s="19">
        <f t="shared" si="9"/>
        <v>17</v>
      </c>
      <c r="Y124" s="19">
        <f t="shared" si="17"/>
        <v>94</v>
      </c>
    </row>
    <row r="125" spans="1:25" s="46" customFormat="1" ht="30" customHeight="1" x14ac:dyDescent="0.25">
      <c r="A125" s="44" t="s">
        <v>36</v>
      </c>
      <c r="B125" s="41">
        <v>128</v>
      </c>
      <c r="C125" s="6" t="s">
        <v>368</v>
      </c>
      <c r="D125" s="6" t="s">
        <v>493</v>
      </c>
      <c r="E125" s="146" t="s">
        <v>462</v>
      </c>
      <c r="F125" s="90">
        <f t="shared" si="10"/>
        <v>2</v>
      </c>
      <c r="G125" s="226">
        <v>165</v>
      </c>
      <c r="H125" s="226">
        <v>8</v>
      </c>
      <c r="I125" s="229">
        <v>8</v>
      </c>
      <c r="J125" s="90">
        <f t="shared" si="11"/>
        <v>2</v>
      </c>
      <c r="K125" s="227">
        <v>88.333333333333329</v>
      </c>
      <c r="L125" s="90">
        <f t="shared" si="12"/>
        <v>3</v>
      </c>
      <c r="M125" s="228">
        <v>44652</v>
      </c>
      <c r="N125" s="15">
        <f>IF(M125='Месяц МНТРГ_апрель'!$A$2,4,IF(M125='Месяц МНТРГ_апрель'!$B$2,3,IF(M125='Месяц МНТРГ_апрель'!$C$2,2,IF(M125='Месяц МНТРГ_апрель'!$D$2,1,0))))</f>
        <v>4</v>
      </c>
      <c r="O125" s="230">
        <v>164</v>
      </c>
      <c r="P125" s="230">
        <v>164</v>
      </c>
      <c r="Q125" s="81">
        <f t="shared" si="13"/>
        <v>100</v>
      </c>
      <c r="R125" s="90">
        <f t="shared" si="14"/>
        <v>4</v>
      </c>
      <c r="S125" s="226">
        <v>278</v>
      </c>
      <c r="T125" s="226">
        <v>100</v>
      </c>
      <c r="U125" s="15">
        <f t="shared" si="15"/>
        <v>2</v>
      </c>
      <c r="V125" s="226">
        <v>0</v>
      </c>
      <c r="W125" s="226">
        <v>80</v>
      </c>
      <c r="X125" s="19">
        <f t="shared" si="9"/>
        <v>17</v>
      </c>
      <c r="Y125" s="19">
        <f t="shared" si="17"/>
        <v>94</v>
      </c>
    </row>
    <row r="126" spans="1:25" s="46" customFormat="1" ht="30" customHeight="1" x14ac:dyDescent="0.25">
      <c r="A126" s="9" t="s">
        <v>37</v>
      </c>
      <c r="B126" s="41">
        <v>139</v>
      </c>
      <c r="C126" s="173" t="s">
        <v>327</v>
      </c>
      <c r="D126" s="173" t="s">
        <v>602</v>
      </c>
      <c r="E126" s="73" t="s">
        <v>462</v>
      </c>
      <c r="F126" s="15">
        <f t="shared" si="10"/>
        <v>2</v>
      </c>
      <c r="G126" s="254">
        <v>221</v>
      </c>
      <c r="H126" s="254">
        <v>11</v>
      </c>
      <c r="I126" s="229">
        <v>11</v>
      </c>
      <c r="J126" s="90">
        <f t="shared" si="11"/>
        <v>2</v>
      </c>
      <c r="K126" s="227">
        <v>90</v>
      </c>
      <c r="L126" s="15">
        <f t="shared" si="12"/>
        <v>3</v>
      </c>
      <c r="M126" s="223">
        <v>44652</v>
      </c>
      <c r="N126" s="15">
        <f>IF(M126='Месяц МНТРГ_апрель'!$A$2,4,IF(M126='Месяц МНТРГ_апрель'!$B$2,3,IF(M126='Месяц МНТРГ_апрель'!$C$2,2,IF(M126='Месяц МНТРГ_апрель'!$D$2,1,0))))</f>
        <v>4</v>
      </c>
      <c r="O126" s="230">
        <v>220</v>
      </c>
      <c r="P126" s="230">
        <v>206</v>
      </c>
      <c r="Q126" s="81">
        <f t="shared" si="13"/>
        <v>94</v>
      </c>
      <c r="R126" s="15">
        <f t="shared" si="14"/>
        <v>4</v>
      </c>
      <c r="S126" s="254">
        <v>239</v>
      </c>
      <c r="T126" s="254">
        <v>99</v>
      </c>
      <c r="U126" s="15">
        <f t="shared" si="15"/>
        <v>2</v>
      </c>
      <c r="V126" s="254">
        <v>9</v>
      </c>
      <c r="W126" s="254">
        <v>11</v>
      </c>
      <c r="X126" s="19">
        <f t="shared" si="9"/>
        <v>17</v>
      </c>
      <c r="Y126" s="19">
        <f t="shared" si="17"/>
        <v>94</v>
      </c>
    </row>
    <row r="127" spans="1:25" s="46" customFormat="1" ht="30" customHeight="1" x14ac:dyDescent="0.25">
      <c r="A127" s="9" t="s">
        <v>37</v>
      </c>
      <c r="B127" s="41">
        <v>140</v>
      </c>
      <c r="C127" s="173" t="s">
        <v>323</v>
      </c>
      <c r="D127" s="173" t="s">
        <v>475</v>
      </c>
      <c r="E127" s="73" t="s">
        <v>462</v>
      </c>
      <c r="F127" s="15">
        <f t="shared" si="10"/>
        <v>2</v>
      </c>
      <c r="G127" s="254">
        <v>106</v>
      </c>
      <c r="H127" s="254">
        <v>6</v>
      </c>
      <c r="I127" s="229">
        <v>6</v>
      </c>
      <c r="J127" s="90">
        <f t="shared" si="11"/>
        <v>2</v>
      </c>
      <c r="K127" s="227">
        <v>88.333333333333329</v>
      </c>
      <c r="L127" s="15">
        <f t="shared" si="12"/>
        <v>3</v>
      </c>
      <c r="M127" s="223">
        <v>44652</v>
      </c>
      <c r="N127" s="15">
        <f>IF(M127='Месяц МНТРГ_апрель'!$A$2,4,IF(M127='Месяц МНТРГ_апрель'!$B$2,3,IF(M127='Месяц МНТРГ_апрель'!$C$2,2,IF(M127='Месяц МНТРГ_апрель'!$D$2,1,0))))</f>
        <v>4</v>
      </c>
      <c r="O127" s="230">
        <v>105</v>
      </c>
      <c r="P127" s="230">
        <v>104</v>
      </c>
      <c r="Q127" s="81">
        <f t="shared" si="13"/>
        <v>99</v>
      </c>
      <c r="R127" s="15">
        <f t="shared" si="14"/>
        <v>4</v>
      </c>
      <c r="S127" s="254">
        <v>136</v>
      </c>
      <c r="T127" s="254">
        <v>100</v>
      </c>
      <c r="U127" s="15">
        <f t="shared" si="15"/>
        <v>2</v>
      </c>
      <c r="V127" s="254">
        <v>0</v>
      </c>
      <c r="W127" s="254">
        <v>32</v>
      </c>
      <c r="X127" s="19">
        <f t="shared" si="9"/>
        <v>17</v>
      </c>
      <c r="Y127" s="19">
        <f t="shared" si="17"/>
        <v>94</v>
      </c>
    </row>
    <row r="128" spans="1:25" s="46" customFormat="1" ht="30" customHeight="1" x14ac:dyDescent="0.25">
      <c r="A128" s="99" t="s">
        <v>39</v>
      </c>
      <c r="B128" s="41">
        <v>171</v>
      </c>
      <c r="C128" s="115" t="s">
        <v>386</v>
      </c>
      <c r="D128" s="115" t="s">
        <v>633</v>
      </c>
      <c r="E128" s="73" t="s">
        <v>462</v>
      </c>
      <c r="F128" s="90">
        <f t="shared" si="10"/>
        <v>2</v>
      </c>
      <c r="G128" s="254">
        <v>468</v>
      </c>
      <c r="H128" s="254">
        <v>18</v>
      </c>
      <c r="I128" s="244">
        <v>18</v>
      </c>
      <c r="J128" s="90">
        <f t="shared" si="11"/>
        <v>2</v>
      </c>
      <c r="K128" s="260">
        <v>86.666666666666671</v>
      </c>
      <c r="L128" s="90">
        <f t="shared" si="12"/>
        <v>3</v>
      </c>
      <c r="M128" s="223">
        <v>44652</v>
      </c>
      <c r="N128" s="15">
        <f>IF(M128='Месяц МНТРГ_апрель'!$A$2,4,IF(M128='Месяц МНТРГ_апрель'!$B$2,3,IF(M128='Месяц МНТРГ_апрель'!$C$2,2,)))</f>
        <v>4</v>
      </c>
      <c r="O128" s="273">
        <v>458</v>
      </c>
      <c r="P128" s="273">
        <v>457</v>
      </c>
      <c r="Q128" s="81">
        <f t="shared" si="13"/>
        <v>100</v>
      </c>
      <c r="R128" s="90">
        <f t="shared" si="14"/>
        <v>4</v>
      </c>
      <c r="S128" s="254">
        <v>711</v>
      </c>
      <c r="T128" s="254">
        <v>100</v>
      </c>
      <c r="U128" s="15">
        <f t="shared" si="15"/>
        <v>2</v>
      </c>
      <c r="V128" s="254">
        <v>48</v>
      </c>
      <c r="W128" s="254">
        <v>39</v>
      </c>
      <c r="X128" s="19">
        <f t="shared" si="9"/>
        <v>17</v>
      </c>
      <c r="Y128" s="19">
        <f t="shared" si="17"/>
        <v>94</v>
      </c>
    </row>
    <row r="129" spans="1:25" s="46" customFormat="1" ht="30" customHeight="1" x14ac:dyDescent="0.25">
      <c r="A129" s="99" t="s">
        <v>39</v>
      </c>
      <c r="B129" s="41">
        <v>172</v>
      </c>
      <c r="C129" s="115" t="s">
        <v>400</v>
      </c>
      <c r="D129" s="115" t="s">
        <v>616</v>
      </c>
      <c r="E129" s="73" t="s">
        <v>462</v>
      </c>
      <c r="F129" s="90">
        <f t="shared" si="10"/>
        <v>2</v>
      </c>
      <c r="G129" s="254">
        <v>228</v>
      </c>
      <c r="H129" s="254">
        <v>10</v>
      </c>
      <c r="I129" s="244">
        <v>10</v>
      </c>
      <c r="J129" s="90">
        <f t="shared" si="11"/>
        <v>2</v>
      </c>
      <c r="K129" s="260">
        <v>88.333333333333329</v>
      </c>
      <c r="L129" s="90">
        <f t="shared" si="12"/>
        <v>3</v>
      </c>
      <c r="M129" s="223">
        <v>44652</v>
      </c>
      <c r="N129" s="15">
        <f>IF(M129='Месяц МНТРГ_апрель'!$A$2,4,IF(M129='Месяц МНТРГ_апрель'!$B$2,3,IF(M129='Месяц МНТРГ_апрель'!$C$2,2,)))</f>
        <v>4</v>
      </c>
      <c r="O129" s="273">
        <v>222</v>
      </c>
      <c r="P129" s="273">
        <v>222</v>
      </c>
      <c r="Q129" s="81">
        <f t="shared" si="13"/>
        <v>100</v>
      </c>
      <c r="R129" s="90">
        <f t="shared" si="14"/>
        <v>4</v>
      </c>
      <c r="S129" s="254">
        <v>401</v>
      </c>
      <c r="T129" s="254">
        <v>100</v>
      </c>
      <c r="U129" s="15">
        <f t="shared" si="15"/>
        <v>2</v>
      </c>
      <c r="V129" s="254">
        <v>31</v>
      </c>
      <c r="W129" s="254">
        <v>11</v>
      </c>
      <c r="X129" s="19">
        <f t="shared" si="9"/>
        <v>17</v>
      </c>
      <c r="Y129" s="19">
        <f t="shared" si="17"/>
        <v>94</v>
      </c>
    </row>
    <row r="130" spans="1:25" s="46" customFormat="1" ht="30" customHeight="1" x14ac:dyDescent="0.25">
      <c r="A130" s="99" t="s">
        <v>39</v>
      </c>
      <c r="B130" s="41">
        <v>173</v>
      </c>
      <c r="C130" s="115" t="s">
        <v>402</v>
      </c>
      <c r="D130" s="115" t="s">
        <v>635</v>
      </c>
      <c r="E130" s="73" t="s">
        <v>462</v>
      </c>
      <c r="F130" s="90">
        <f t="shared" si="10"/>
        <v>2</v>
      </c>
      <c r="G130" s="254">
        <v>289</v>
      </c>
      <c r="H130" s="254">
        <v>13</v>
      </c>
      <c r="I130" s="244">
        <v>13</v>
      </c>
      <c r="J130" s="90">
        <f t="shared" si="11"/>
        <v>2</v>
      </c>
      <c r="K130" s="260">
        <v>93.333333333333329</v>
      </c>
      <c r="L130" s="90">
        <f t="shared" si="12"/>
        <v>4</v>
      </c>
      <c r="M130" s="223">
        <v>44652</v>
      </c>
      <c r="N130" s="15">
        <f>IF(M130='Месяц МНТРГ_апрель'!$A$2,4,IF(M130='Месяц МНТРГ_апрель'!$B$2,3,IF(M130='Месяц МНТРГ_апрель'!$C$2,2,)))</f>
        <v>4</v>
      </c>
      <c r="O130" s="273">
        <v>281</v>
      </c>
      <c r="P130" s="273">
        <v>251</v>
      </c>
      <c r="Q130" s="81">
        <f t="shared" si="13"/>
        <v>89</v>
      </c>
      <c r="R130" s="90">
        <f t="shared" si="14"/>
        <v>3</v>
      </c>
      <c r="S130" s="254">
        <v>497</v>
      </c>
      <c r="T130" s="254">
        <v>100</v>
      </c>
      <c r="U130" s="15">
        <f t="shared" si="15"/>
        <v>2</v>
      </c>
      <c r="V130" s="254">
        <v>18</v>
      </c>
      <c r="W130" s="254">
        <v>18</v>
      </c>
      <c r="X130" s="19">
        <f t="shared" ref="X130:X193" si="18">F130+J130+L130+N130+R130+U130</f>
        <v>17</v>
      </c>
      <c r="Y130" s="19">
        <f t="shared" si="17"/>
        <v>94</v>
      </c>
    </row>
    <row r="131" spans="1:25" s="46" customFormat="1" ht="30" customHeight="1" x14ac:dyDescent="0.25">
      <c r="A131" s="99" t="s">
        <v>39</v>
      </c>
      <c r="B131" s="41">
        <v>174</v>
      </c>
      <c r="C131" s="115" t="s">
        <v>405</v>
      </c>
      <c r="D131" s="115" t="s">
        <v>645</v>
      </c>
      <c r="E131" s="73" t="s">
        <v>462</v>
      </c>
      <c r="F131" s="90">
        <f t="shared" ref="F131:F194" si="19">IF(E131="21/22",2,0)</f>
        <v>2</v>
      </c>
      <c r="G131" s="254">
        <v>362</v>
      </c>
      <c r="H131" s="254">
        <v>12</v>
      </c>
      <c r="I131" s="244">
        <v>12</v>
      </c>
      <c r="J131" s="90">
        <f t="shared" ref="J131:J194" si="20">IF(ABS((H131-I131)/I131)&lt;=0.1,2,IF(AND(ABS((H131-I131)/I131)&gt;0.1,ABS((H131-I131)/I131)&lt;=0.2),1,0))</f>
        <v>2</v>
      </c>
      <c r="K131" s="260">
        <v>90</v>
      </c>
      <c r="L131" s="90">
        <f t="shared" ref="L131:L194" si="21">IF(K131&gt;90,4,IF(AND(K131&gt;80,K131&lt;=90),3,IF(AND(K131&gt;=50,K131&lt;=80),2,IF(AND(K131&gt;=10,K131&lt;50),1,0))))</f>
        <v>3</v>
      </c>
      <c r="M131" s="223">
        <v>44652</v>
      </c>
      <c r="N131" s="15">
        <f>IF(M131='Месяц МНТРГ_апрель'!$A$2,4,IF(M131='Месяц МНТРГ_апрель'!$B$2,3,IF(M131='Месяц МНТРГ_апрель'!$C$2,2,)))</f>
        <v>4</v>
      </c>
      <c r="O131" s="273">
        <v>358</v>
      </c>
      <c r="P131" s="273">
        <v>358</v>
      </c>
      <c r="Q131" s="81">
        <f t="shared" ref="Q131:Q194" si="22">ROUND(P131/O131*100,0)</f>
        <v>100</v>
      </c>
      <c r="R131" s="90">
        <f t="shared" ref="R131:R194" si="23">IF(Q131&gt;90,4,IF(AND(Q131&gt;80,Q131&lt;=90),3,IF(AND(Q131&gt;=50,Q131&lt;=80),2,IF(AND(Q131&gt;=10,Q131&lt;50),1,0))))</f>
        <v>4</v>
      </c>
      <c r="S131" s="254">
        <v>381</v>
      </c>
      <c r="T131" s="254">
        <v>100</v>
      </c>
      <c r="U131" s="15">
        <f t="shared" ref="U131:U194" si="24">IF(T131&gt;=90,2,IF(T131&gt;=80,1,0))</f>
        <v>2</v>
      </c>
      <c r="V131" s="254">
        <v>31</v>
      </c>
      <c r="W131" s="254">
        <v>79</v>
      </c>
      <c r="X131" s="19">
        <f t="shared" si="18"/>
        <v>17</v>
      </c>
      <c r="Y131" s="19">
        <f t="shared" ref="Y131:Y162" si="25">ROUND(X131/$X$2*100,0)</f>
        <v>94</v>
      </c>
    </row>
    <row r="132" spans="1:25" ht="30" x14ac:dyDescent="0.25">
      <c r="A132" s="99" t="s">
        <v>39</v>
      </c>
      <c r="B132" s="41">
        <v>175</v>
      </c>
      <c r="C132" s="115" t="s">
        <v>388</v>
      </c>
      <c r="D132" s="115" t="s">
        <v>620</v>
      </c>
      <c r="E132" s="73" t="s">
        <v>462</v>
      </c>
      <c r="F132" s="90">
        <f t="shared" si="19"/>
        <v>2</v>
      </c>
      <c r="G132" s="91">
        <v>247</v>
      </c>
      <c r="H132" s="91">
        <v>11</v>
      </c>
      <c r="I132" s="257">
        <v>11</v>
      </c>
      <c r="J132" s="90">
        <f t="shared" si="20"/>
        <v>2</v>
      </c>
      <c r="K132" s="260">
        <v>90</v>
      </c>
      <c r="L132" s="90">
        <f t="shared" si="21"/>
        <v>3</v>
      </c>
      <c r="M132" s="223">
        <v>44652</v>
      </c>
      <c r="N132" s="15">
        <f>IF(M132='Месяц МНТРГ_апрель'!$A$2,4,IF(M132='Месяц МНТРГ_апрель'!$B$2,3,IF(M132='Месяц МНТРГ_апрель'!$C$2,2,)))</f>
        <v>4</v>
      </c>
      <c r="O132" s="273">
        <v>245</v>
      </c>
      <c r="P132" s="273">
        <v>244</v>
      </c>
      <c r="Q132" s="81">
        <f t="shared" si="22"/>
        <v>100</v>
      </c>
      <c r="R132" s="90">
        <f t="shared" si="23"/>
        <v>4</v>
      </c>
      <c r="S132" s="91">
        <v>419</v>
      </c>
      <c r="T132" s="91">
        <v>100</v>
      </c>
      <c r="U132" s="15">
        <f t="shared" si="24"/>
        <v>2</v>
      </c>
      <c r="V132" s="91">
        <v>17</v>
      </c>
      <c r="W132" s="91">
        <v>11</v>
      </c>
      <c r="X132" s="19">
        <f t="shared" si="18"/>
        <v>17</v>
      </c>
      <c r="Y132" s="19">
        <f t="shared" si="25"/>
        <v>94</v>
      </c>
    </row>
    <row r="133" spans="1:25" ht="27.75" customHeight="1" x14ac:dyDescent="0.25">
      <c r="A133" s="99" t="s">
        <v>39</v>
      </c>
      <c r="B133" s="41">
        <v>176</v>
      </c>
      <c r="C133" s="115" t="s">
        <v>415</v>
      </c>
      <c r="D133" s="115" t="s">
        <v>621</v>
      </c>
      <c r="E133" s="73" t="s">
        <v>462</v>
      </c>
      <c r="F133" s="90">
        <f t="shared" si="19"/>
        <v>2</v>
      </c>
      <c r="G133" s="91">
        <v>359</v>
      </c>
      <c r="H133" s="91">
        <v>15</v>
      </c>
      <c r="I133" s="257">
        <v>15</v>
      </c>
      <c r="J133" s="90">
        <f t="shared" si="20"/>
        <v>2</v>
      </c>
      <c r="K133" s="260">
        <v>88.333333333333329</v>
      </c>
      <c r="L133" s="90">
        <f t="shared" si="21"/>
        <v>3</v>
      </c>
      <c r="M133" s="223">
        <v>44652</v>
      </c>
      <c r="N133" s="15">
        <f>IF(M133='Месяц МНТРГ_апрель'!$A$2,4,IF(M133='Месяц МНТРГ_апрель'!$B$2,3,IF(M133='Месяц МНТРГ_апрель'!$C$2,2,)))</f>
        <v>4</v>
      </c>
      <c r="O133" s="273">
        <v>359</v>
      </c>
      <c r="P133" s="273">
        <v>359</v>
      </c>
      <c r="Q133" s="81">
        <f t="shared" si="22"/>
        <v>100</v>
      </c>
      <c r="R133" s="90">
        <f t="shared" si="23"/>
        <v>4</v>
      </c>
      <c r="S133" s="91">
        <v>615</v>
      </c>
      <c r="T133" s="91">
        <v>100</v>
      </c>
      <c r="U133" s="15">
        <f t="shared" si="24"/>
        <v>2</v>
      </c>
      <c r="V133" s="91">
        <v>18</v>
      </c>
      <c r="W133" s="91">
        <v>83</v>
      </c>
      <c r="X133" s="19">
        <f t="shared" si="18"/>
        <v>17</v>
      </c>
      <c r="Y133" s="19">
        <f t="shared" si="25"/>
        <v>94</v>
      </c>
    </row>
    <row r="134" spans="1:25" ht="30" x14ac:dyDescent="0.25">
      <c r="A134" s="99" t="s">
        <v>39</v>
      </c>
      <c r="B134" s="41">
        <v>177</v>
      </c>
      <c r="C134" s="115" t="s">
        <v>421</v>
      </c>
      <c r="D134" s="115" t="s">
        <v>651</v>
      </c>
      <c r="E134" s="73" t="s">
        <v>462</v>
      </c>
      <c r="F134" s="90">
        <f t="shared" si="19"/>
        <v>2</v>
      </c>
      <c r="G134" s="91">
        <v>64</v>
      </c>
      <c r="H134" s="91">
        <v>6</v>
      </c>
      <c r="I134" s="257">
        <v>6</v>
      </c>
      <c r="J134" s="90">
        <f t="shared" si="20"/>
        <v>2</v>
      </c>
      <c r="K134" s="260">
        <v>88.333333333333329</v>
      </c>
      <c r="L134" s="90">
        <f t="shared" si="21"/>
        <v>3</v>
      </c>
      <c r="M134" s="223">
        <v>44652</v>
      </c>
      <c r="N134" s="15">
        <f>IF(M134='Месяц МНТРГ_апрель'!$A$2,4,IF(M134='Месяц МНТРГ_апрель'!$B$2,3,IF(M134='Месяц МНТРГ_апрель'!$C$2,2,)))</f>
        <v>4</v>
      </c>
      <c r="O134" s="273">
        <v>64</v>
      </c>
      <c r="P134" s="273">
        <v>64</v>
      </c>
      <c r="Q134" s="81">
        <f t="shared" si="22"/>
        <v>100</v>
      </c>
      <c r="R134" s="90">
        <f t="shared" si="23"/>
        <v>4</v>
      </c>
      <c r="S134" s="91">
        <v>113</v>
      </c>
      <c r="T134" s="91">
        <v>100</v>
      </c>
      <c r="U134" s="15">
        <f t="shared" si="24"/>
        <v>2</v>
      </c>
      <c r="V134" s="91">
        <v>5</v>
      </c>
      <c r="W134" s="91">
        <v>30</v>
      </c>
      <c r="X134" s="19">
        <f t="shared" si="18"/>
        <v>17</v>
      </c>
      <c r="Y134" s="19">
        <f t="shared" si="25"/>
        <v>94</v>
      </c>
    </row>
    <row r="135" spans="1:25" ht="30" x14ac:dyDescent="0.25">
      <c r="A135" s="99" t="s">
        <v>39</v>
      </c>
      <c r="B135" s="41">
        <v>178</v>
      </c>
      <c r="C135" s="115" t="s">
        <v>429</v>
      </c>
      <c r="D135" s="115" t="s">
        <v>665</v>
      </c>
      <c r="E135" s="73" t="s">
        <v>462</v>
      </c>
      <c r="F135" s="90">
        <f t="shared" si="19"/>
        <v>2</v>
      </c>
      <c r="G135" s="91">
        <v>327</v>
      </c>
      <c r="H135" s="91">
        <v>12</v>
      </c>
      <c r="I135" s="244">
        <v>12</v>
      </c>
      <c r="J135" s="90">
        <f t="shared" si="20"/>
        <v>2</v>
      </c>
      <c r="K135" s="260">
        <v>86.666666666666671</v>
      </c>
      <c r="L135" s="90">
        <f t="shared" si="21"/>
        <v>3</v>
      </c>
      <c r="M135" s="223">
        <v>44652</v>
      </c>
      <c r="N135" s="15">
        <f>IF(M135='Месяц МНТРГ_апрель'!$A$2,4,IF(M135='Месяц МНТРГ_апрель'!$B$2,3,IF(M135='Месяц МНТРГ_апрель'!$C$2,2,)))</f>
        <v>4</v>
      </c>
      <c r="O135" s="273">
        <v>326</v>
      </c>
      <c r="P135" s="273">
        <v>320</v>
      </c>
      <c r="Q135" s="81">
        <f t="shared" si="22"/>
        <v>98</v>
      </c>
      <c r="R135" s="90">
        <f t="shared" si="23"/>
        <v>4</v>
      </c>
      <c r="S135" s="91">
        <v>383</v>
      </c>
      <c r="T135" s="91">
        <v>100</v>
      </c>
      <c r="U135" s="15">
        <f t="shared" si="24"/>
        <v>2</v>
      </c>
      <c r="V135" s="91">
        <v>39</v>
      </c>
      <c r="W135" s="91">
        <v>22</v>
      </c>
      <c r="X135" s="19">
        <f t="shared" si="18"/>
        <v>17</v>
      </c>
      <c r="Y135" s="19">
        <f t="shared" si="25"/>
        <v>94</v>
      </c>
    </row>
    <row r="136" spans="1:25" ht="24.75" customHeight="1" x14ac:dyDescent="0.25">
      <c r="A136" s="9" t="s">
        <v>23</v>
      </c>
      <c r="B136" s="41">
        <v>2</v>
      </c>
      <c r="C136" s="152" t="s">
        <v>286</v>
      </c>
      <c r="D136" s="152" t="s">
        <v>481</v>
      </c>
      <c r="E136" s="73" t="s">
        <v>462</v>
      </c>
      <c r="F136" s="15">
        <f t="shared" si="19"/>
        <v>2</v>
      </c>
      <c r="G136" s="175">
        <v>103</v>
      </c>
      <c r="H136" s="175">
        <v>5</v>
      </c>
      <c r="I136" s="244">
        <v>5</v>
      </c>
      <c r="J136" s="15">
        <f t="shared" si="20"/>
        <v>2</v>
      </c>
      <c r="K136" s="236">
        <v>68.333333333333329</v>
      </c>
      <c r="L136" s="15">
        <f t="shared" si="21"/>
        <v>2</v>
      </c>
      <c r="M136" s="233">
        <v>44652</v>
      </c>
      <c r="N136" s="15">
        <f>IF(M136='Месяц МНТРГ_апрель'!$A$2,4,IF(M136='Месяц МНТРГ_апрель'!$B$2,3,IF(M136='Месяц МНТРГ_апрель'!$C$2,2,IF(M136='Месяц МНТРГ_апрель'!$D$2,1,0))))</f>
        <v>4</v>
      </c>
      <c r="O136" s="255">
        <v>101</v>
      </c>
      <c r="P136" s="255">
        <v>101</v>
      </c>
      <c r="Q136" s="70">
        <f t="shared" si="22"/>
        <v>100</v>
      </c>
      <c r="R136" s="15">
        <f t="shared" si="23"/>
        <v>4</v>
      </c>
      <c r="S136" s="175">
        <v>102</v>
      </c>
      <c r="T136" s="175">
        <v>100</v>
      </c>
      <c r="U136" s="15">
        <f t="shared" si="24"/>
        <v>2</v>
      </c>
      <c r="V136" s="175">
        <v>0</v>
      </c>
      <c r="W136" s="175">
        <v>5</v>
      </c>
      <c r="X136" s="19">
        <f t="shared" si="18"/>
        <v>16</v>
      </c>
      <c r="Y136" s="19">
        <f t="shared" si="25"/>
        <v>89</v>
      </c>
    </row>
    <row r="137" spans="1:25" ht="22.5" customHeight="1" x14ac:dyDescent="0.25">
      <c r="A137" s="9" t="s">
        <v>22</v>
      </c>
      <c r="B137" s="41">
        <v>16</v>
      </c>
      <c r="C137" s="152" t="s">
        <v>670</v>
      </c>
      <c r="D137" s="6" t="s">
        <v>671</v>
      </c>
      <c r="E137" s="73" t="s">
        <v>462</v>
      </c>
      <c r="F137" s="15">
        <f t="shared" si="19"/>
        <v>2</v>
      </c>
      <c r="G137" s="175">
        <v>35</v>
      </c>
      <c r="H137" s="175">
        <v>2</v>
      </c>
      <c r="I137" s="246">
        <v>2</v>
      </c>
      <c r="J137" s="15">
        <f t="shared" si="20"/>
        <v>2</v>
      </c>
      <c r="K137" s="236">
        <v>86.666666666666671</v>
      </c>
      <c r="L137" s="15">
        <f t="shared" si="21"/>
        <v>3</v>
      </c>
      <c r="M137" s="233">
        <v>44652</v>
      </c>
      <c r="N137" s="15">
        <f>IF(M137='Месяц МНТРГ_апрель'!$A$2,4,IF(M137='Месяц МНТРГ_апрель'!$B$2,3,IF(M137='Месяц МНТРГ_апрель'!$C$2,2,IF(M137='Месяц МНТРГ_апрель'!$D$2,1,0))))</f>
        <v>4</v>
      </c>
      <c r="O137" s="255">
        <v>35</v>
      </c>
      <c r="P137" s="255">
        <v>31</v>
      </c>
      <c r="Q137" s="70">
        <f t="shared" si="22"/>
        <v>89</v>
      </c>
      <c r="R137" s="15">
        <f t="shared" si="23"/>
        <v>3</v>
      </c>
      <c r="S137" s="175">
        <v>63</v>
      </c>
      <c r="T137" s="175">
        <v>100</v>
      </c>
      <c r="U137" s="15">
        <f t="shared" si="24"/>
        <v>2</v>
      </c>
      <c r="V137" s="175">
        <v>0</v>
      </c>
      <c r="W137" s="175">
        <v>19</v>
      </c>
      <c r="X137" s="19">
        <f t="shared" si="18"/>
        <v>16</v>
      </c>
      <c r="Y137" s="19">
        <f t="shared" si="25"/>
        <v>89</v>
      </c>
    </row>
    <row r="138" spans="1:25" ht="30" customHeight="1" x14ac:dyDescent="0.25">
      <c r="A138" s="9" t="s">
        <v>24</v>
      </c>
      <c r="B138" s="41">
        <v>22</v>
      </c>
      <c r="C138" s="152" t="s">
        <v>14</v>
      </c>
      <c r="D138" s="152" t="s">
        <v>507</v>
      </c>
      <c r="E138" s="73" t="s">
        <v>462</v>
      </c>
      <c r="F138" s="15">
        <f t="shared" si="19"/>
        <v>2</v>
      </c>
      <c r="G138" s="175">
        <v>202</v>
      </c>
      <c r="H138" s="175">
        <v>8</v>
      </c>
      <c r="I138" s="229">
        <v>8</v>
      </c>
      <c r="J138" s="15">
        <f t="shared" si="20"/>
        <v>2</v>
      </c>
      <c r="K138" s="236">
        <v>61.666666666666671</v>
      </c>
      <c r="L138" s="15">
        <f t="shared" si="21"/>
        <v>2</v>
      </c>
      <c r="M138" s="233">
        <v>44652</v>
      </c>
      <c r="N138" s="15">
        <f>IF(M138='Месяц МНТРГ_апрель'!$A$2,4,IF(M138='Месяц МНТРГ_апрель'!$B$2,3,IF(M138='Месяц МНТРГ_апрель'!$C$2,2,IF(M138='Месяц МНТРГ_апрель'!$D$2,1,0))))</f>
        <v>4</v>
      </c>
      <c r="O138" s="255">
        <v>202</v>
      </c>
      <c r="P138" s="255">
        <v>196</v>
      </c>
      <c r="Q138" s="70">
        <f t="shared" si="22"/>
        <v>97</v>
      </c>
      <c r="R138" s="15">
        <f t="shared" si="23"/>
        <v>4</v>
      </c>
      <c r="S138" s="175">
        <v>299</v>
      </c>
      <c r="T138" s="175">
        <v>99</v>
      </c>
      <c r="U138" s="15">
        <f t="shared" si="24"/>
        <v>2</v>
      </c>
      <c r="V138" s="175">
        <v>0</v>
      </c>
      <c r="W138" s="175">
        <v>54</v>
      </c>
      <c r="X138" s="19">
        <f t="shared" si="18"/>
        <v>16</v>
      </c>
      <c r="Y138" s="19">
        <f t="shared" si="25"/>
        <v>89</v>
      </c>
    </row>
    <row r="139" spans="1:25" ht="24.75" customHeight="1" x14ac:dyDescent="0.25">
      <c r="A139" s="9" t="s">
        <v>24</v>
      </c>
      <c r="B139" s="41">
        <v>23</v>
      </c>
      <c r="C139" s="152" t="s">
        <v>16</v>
      </c>
      <c r="D139" s="152" t="s">
        <v>517</v>
      </c>
      <c r="E139" s="73" t="s">
        <v>462</v>
      </c>
      <c r="F139" s="15">
        <f t="shared" si="19"/>
        <v>2</v>
      </c>
      <c r="G139" s="175">
        <v>12</v>
      </c>
      <c r="H139" s="175">
        <v>1</v>
      </c>
      <c r="I139" s="229">
        <v>1</v>
      </c>
      <c r="J139" s="15">
        <f t="shared" si="20"/>
        <v>2</v>
      </c>
      <c r="K139" s="236">
        <v>95</v>
      </c>
      <c r="L139" s="15">
        <f t="shared" si="21"/>
        <v>4</v>
      </c>
      <c r="M139" s="233">
        <v>44621</v>
      </c>
      <c r="N139" s="15">
        <f>IF(M139='Месяц МНТРГ_апрель'!$A$2,4,IF(M139='Месяц МНТРГ_апрель'!$B$2,3,IF(M139='Месяц МНТРГ_апрель'!$C$2,2,IF(M139='Месяц МНТРГ_апрель'!$D$2,1,0))))</f>
        <v>2</v>
      </c>
      <c r="O139" s="255">
        <v>12</v>
      </c>
      <c r="P139" s="255">
        <v>12</v>
      </c>
      <c r="Q139" s="70">
        <f t="shared" si="22"/>
        <v>100</v>
      </c>
      <c r="R139" s="15">
        <f t="shared" si="23"/>
        <v>4</v>
      </c>
      <c r="S139" s="175">
        <v>12</v>
      </c>
      <c r="T139" s="175">
        <v>100</v>
      </c>
      <c r="U139" s="15">
        <f t="shared" si="24"/>
        <v>2</v>
      </c>
      <c r="V139" s="175">
        <v>0</v>
      </c>
      <c r="W139" s="175">
        <v>24</v>
      </c>
      <c r="X139" s="19">
        <f t="shared" si="18"/>
        <v>16</v>
      </c>
      <c r="Y139" s="19">
        <f t="shared" si="25"/>
        <v>89</v>
      </c>
    </row>
    <row r="140" spans="1:25" ht="22.5" customHeight="1" x14ac:dyDescent="0.25">
      <c r="A140" s="9" t="s">
        <v>25</v>
      </c>
      <c r="B140" s="41">
        <v>40</v>
      </c>
      <c r="C140" s="152" t="s">
        <v>295</v>
      </c>
      <c r="D140" s="152" t="s">
        <v>529</v>
      </c>
      <c r="E140" s="73" t="s">
        <v>462</v>
      </c>
      <c r="F140" s="15">
        <f t="shared" si="19"/>
        <v>2</v>
      </c>
      <c r="G140" s="91">
        <v>153</v>
      </c>
      <c r="H140" s="91">
        <v>6</v>
      </c>
      <c r="I140" s="235">
        <v>6</v>
      </c>
      <c r="J140" s="15">
        <f t="shared" si="20"/>
        <v>2</v>
      </c>
      <c r="K140" s="231">
        <v>93.3</v>
      </c>
      <c r="L140" s="15">
        <f t="shared" si="21"/>
        <v>4</v>
      </c>
      <c r="M140" s="233">
        <v>44621</v>
      </c>
      <c r="N140" s="15">
        <f>IF(M140='Месяц МНТРГ_апрель'!$A$2,4,IF(M140='Месяц МНТРГ_апрель'!$B$2,3,IF(M140='Месяц МНТРГ_апрель'!$C$2,2,IF(M140='Месяц МНТРГ_апрель'!$D$2,1,0))))</f>
        <v>2</v>
      </c>
      <c r="O140" s="273">
        <v>151</v>
      </c>
      <c r="P140" s="273">
        <v>149</v>
      </c>
      <c r="Q140" s="70">
        <f t="shared" si="22"/>
        <v>99</v>
      </c>
      <c r="R140" s="15">
        <f t="shared" si="23"/>
        <v>4</v>
      </c>
      <c r="S140" s="91">
        <v>142</v>
      </c>
      <c r="T140" s="91">
        <v>100</v>
      </c>
      <c r="U140" s="15">
        <f t="shared" si="24"/>
        <v>2</v>
      </c>
      <c r="V140" s="91">
        <v>0</v>
      </c>
      <c r="W140" s="91">
        <v>5</v>
      </c>
      <c r="X140" s="19">
        <f t="shared" si="18"/>
        <v>16</v>
      </c>
      <c r="Y140" s="19">
        <f t="shared" si="25"/>
        <v>89</v>
      </c>
    </row>
    <row r="141" spans="1:25" ht="24.75" customHeight="1" x14ac:dyDescent="0.25">
      <c r="A141" s="9" t="s">
        <v>26</v>
      </c>
      <c r="B141" s="41">
        <v>46</v>
      </c>
      <c r="C141" s="6" t="s">
        <v>19</v>
      </c>
      <c r="D141" s="6" t="s">
        <v>537</v>
      </c>
      <c r="E141" s="73" t="s">
        <v>462</v>
      </c>
      <c r="F141" s="15">
        <f t="shared" si="19"/>
        <v>2</v>
      </c>
      <c r="G141" s="175">
        <v>53</v>
      </c>
      <c r="H141" s="175">
        <v>3</v>
      </c>
      <c r="I141" s="246">
        <v>3</v>
      </c>
      <c r="J141" s="15">
        <f t="shared" si="20"/>
        <v>2</v>
      </c>
      <c r="K141" s="236">
        <v>55.000000000000007</v>
      </c>
      <c r="L141" s="15">
        <f t="shared" si="21"/>
        <v>2</v>
      </c>
      <c r="M141" s="223">
        <v>44652</v>
      </c>
      <c r="N141" s="15">
        <f>IF(M141='Месяц МНТРГ_апрель'!$A$2,4,IF(M141='Месяц МНТРГ_апрель'!$B$2,3,IF(M141='Месяц МНТРГ_апрель'!$C$2,2,IF(M141='Месяц МНТРГ_апрель'!$D$2,1,0))))</f>
        <v>4</v>
      </c>
      <c r="O141" s="255">
        <v>53</v>
      </c>
      <c r="P141" s="255">
        <v>52</v>
      </c>
      <c r="Q141" s="70">
        <f t="shared" si="22"/>
        <v>98</v>
      </c>
      <c r="R141" s="15">
        <f t="shared" si="23"/>
        <v>4</v>
      </c>
      <c r="S141" s="175">
        <v>89</v>
      </c>
      <c r="T141" s="175">
        <v>100</v>
      </c>
      <c r="U141" s="15">
        <f t="shared" si="24"/>
        <v>2</v>
      </c>
      <c r="V141" s="175">
        <v>1</v>
      </c>
      <c r="W141" s="175">
        <v>16</v>
      </c>
      <c r="X141" s="19">
        <f t="shared" si="18"/>
        <v>16</v>
      </c>
      <c r="Y141" s="19">
        <f t="shared" si="25"/>
        <v>89</v>
      </c>
    </row>
    <row r="142" spans="1:25" ht="24.75" customHeight="1" x14ac:dyDescent="0.25">
      <c r="A142" s="9" t="s">
        <v>29</v>
      </c>
      <c r="B142" s="41">
        <v>63</v>
      </c>
      <c r="C142" s="152" t="s">
        <v>305</v>
      </c>
      <c r="D142" s="152" t="s">
        <v>551</v>
      </c>
      <c r="E142" s="73" t="s">
        <v>462</v>
      </c>
      <c r="F142" s="15">
        <f t="shared" si="19"/>
        <v>2</v>
      </c>
      <c r="G142" s="91">
        <v>78</v>
      </c>
      <c r="H142" s="91">
        <v>4</v>
      </c>
      <c r="I142" s="235">
        <v>4</v>
      </c>
      <c r="J142" s="15">
        <f t="shared" si="20"/>
        <v>2</v>
      </c>
      <c r="K142" s="232">
        <v>55</v>
      </c>
      <c r="L142" s="15">
        <f t="shared" si="21"/>
        <v>2</v>
      </c>
      <c r="M142" s="233">
        <v>44652</v>
      </c>
      <c r="N142" s="15">
        <f>IF(M142='Месяц МНТРГ_апрель'!$A$2,4,IF(M142='Месяц МНТРГ_апрель'!$B$2,3,IF(M142='Месяц МНТРГ_апрель'!$C$2,2,IF(M142='Месяц МНТРГ_апрель'!$D$2,1,0))))</f>
        <v>4</v>
      </c>
      <c r="O142" s="226">
        <v>75</v>
      </c>
      <c r="P142" s="226">
        <v>75</v>
      </c>
      <c r="Q142" s="70">
        <f t="shared" si="22"/>
        <v>100</v>
      </c>
      <c r="R142" s="15">
        <f t="shared" si="23"/>
        <v>4</v>
      </c>
      <c r="S142" s="91">
        <v>118</v>
      </c>
      <c r="T142" s="91">
        <v>100</v>
      </c>
      <c r="U142" s="15">
        <f t="shared" si="24"/>
        <v>2</v>
      </c>
      <c r="V142" s="91">
        <v>2</v>
      </c>
      <c r="W142" s="91">
        <v>7</v>
      </c>
      <c r="X142" s="19">
        <f t="shared" si="18"/>
        <v>16</v>
      </c>
      <c r="Y142" s="19">
        <f t="shared" si="25"/>
        <v>89</v>
      </c>
    </row>
    <row r="143" spans="1:25" ht="31.5" customHeight="1" x14ac:dyDescent="0.25">
      <c r="A143" s="9" t="s">
        <v>29</v>
      </c>
      <c r="B143" s="41">
        <v>64</v>
      </c>
      <c r="C143" s="152" t="s">
        <v>306</v>
      </c>
      <c r="D143" s="152" t="s">
        <v>554</v>
      </c>
      <c r="E143" s="73" t="s">
        <v>462</v>
      </c>
      <c r="F143" s="15">
        <f t="shared" si="19"/>
        <v>2</v>
      </c>
      <c r="G143" s="91">
        <v>81</v>
      </c>
      <c r="H143" s="91">
        <v>4</v>
      </c>
      <c r="I143" s="235">
        <v>4</v>
      </c>
      <c r="J143" s="15">
        <f t="shared" si="20"/>
        <v>2</v>
      </c>
      <c r="K143" s="231">
        <v>86.7</v>
      </c>
      <c r="L143" s="15">
        <f t="shared" si="21"/>
        <v>3</v>
      </c>
      <c r="M143" s="233">
        <v>44652</v>
      </c>
      <c r="N143" s="15">
        <f>IF(M143='Месяц МНТРГ_апрель'!$A$2,4,IF(M143='Месяц МНТРГ_апрель'!$B$2,3,IF(M143='Месяц МНТРГ_апрель'!$C$2,2,IF(M143='Месяц МНТРГ_апрель'!$D$2,1,0))))</f>
        <v>4</v>
      </c>
      <c r="O143" s="226">
        <v>83</v>
      </c>
      <c r="P143" s="226">
        <v>70</v>
      </c>
      <c r="Q143" s="70">
        <f t="shared" si="22"/>
        <v>84</v>
      </c>
      <c r="R143" s="15">
        <f t="shared" si="23"/>
        <v>3</v>
      </c>
      <c r="S143" s="91">
        <v>120</v>
      </c>
      <c r="T143" s="91">
        <v>100</v>
      </c>
      <c r="U143" s="15">
        <f t="shared" si="24"/>
        <v>2</v>
      </c>
      <c r="V143" s="91">
        <v>14</v>
      </c>
      <c r="W143" s="91">
        <v>25</v>
      </c>
      <c r="X143" s="19">
        <f t="shared" si="18"/>
        <v>16</v>
      </c>
      <c r="Y143" s="19">
        <f t="shared" si="25"/>
        <v>89</v>
      </c>
    </row>
    <row r="144" spans="1:25" ht="21" customHeight="1" x14ac:dyDescent="0.25">
      <c r="A144" s="9" t="s">
        <v>29</v>
      </c>
      <c r="B144" s="41">
        <v>65</v>
      </c>
      <c r="C144" s="152" t="s">
        <v>308</v>
      </c>
      <c r="D144" s="152" t="s">
        <v>552</v>
      </c>
      <c r="E144" s="73" t="s">
        <v>462</v>
      </c>
      <c r="F144" s="15">
        <f t="shared" si="19"/>
        <v>2</v>
      </c>
      <c r="G144" s="91">
        <v>10</v>
      </c>
      <c r="H144" s="91">
        <v>1</v>
      </c>
      <c r="I144" s="235">
        <v>1</v>
      </c>
      <c r="J144" s="15">
        <f t="shared" si="20"/>
        <v>2</v>
      </c>
      <c r="K144" s="231">
        <v>78.3</v>
      </c>
      <c r="L144" s="15">
        <f t="shared" si="21"/>
        <v>2</v>
      </c>
      <c r="M144" s="233">
        <v>44652</v>
      </c>
      <c r="N144" s="15">
        <f>IF(M144='Месяц МНТРГ_апрель'!$A$2,4,IF(M144='Месяц МНТРГ_апрель'!$B$2,3,IF(M144='Месяц МНТРГ_апрель'!$C$2,2,IF(M144='Месяц МНТРГ_апрель'!$D$2,1,0))))</f>
        <v>4</v>
      </c>
      <c r="O144" s="226">
        <v>10</v>
      </c>
      <c r="P144" s="226">
        <v>10</v>
      </c>
      <c r="Q144" s="70">
        <f t="shared" si="22"/>
        <v>100</v>
      </c>
      <c r="R144" s="15">
        <f t="shared" si="23"/>
        <v>4</v>
      </c>
      <c r="S144" s="91">
        <v>21</v>
      </c>
      <c r="T144" s="91">
        <v>100</v>
      </c>
      <c r="U144" s="15">
        <f t="shared" si="24"/>
        <v>2</v>
      </c>
      <c r="V144" s="91">
        <v>0</v>
      </c>
      <c r="W144" s="91">
        <v>6</v>
      </c>
      <c r="X144" s="19">
        <f t="shared" si="18"/>
        <v>16</v>
      </c>
      <c r="Y144" s="19">
        <f t="shared" si="25"/>
        <v>89</v>
      </c>
    </row>
    <row r="145" spans="1:30" ht="27.75" customHeight="1" x14ac:dyDescent="0.25">
      <c r="A145" s="9" t="s">
        <v>29</v>
      </c>
      <c r="B145" s="41">
        <v>66</v>
      </c>
      <c r="C145" s="152" t="s">
        <v>303</v>
      </c>
      <c r="D145" s="152" t="s">
        <v>553</v>
      </c>
      <c r="E145" s="73" t="s">
        <v>462</v>
      </c>
      <c r="F145" s="15">
        <f t="shared" si="19"/>
        <v>2</v>
      </c>
      <c r="G145" s="91">
        <v>74</v>
      </c>
      <c r="H145" s="91">
        <v>4</v>
      </c>
      <c r="I145" s="235">
        <v>4</v>
      </c>
      <c r="J145" s="15">
        <f t="shared" si="20"/>
        <v>2</v>
      </c>
      <c r="K145" s="231">
        <v>91.7</v>
      </c>
      <c r="L145" s="15">
        <f t="shared" si="21"/>
        <v>4</v>
      </c>
      <c r="M145" s="233">
        <v>44621</v>
      </c>
      <c r="N145" s="15">
        <f>IF(M145='Месяц МНТРГ_апрель'!$A$2,4,IF(M145='Месяц МНТРГ_апрель'!$B$2,3,IF(M145='Месяц МНТРГ_апрель'!$C$2,2,IF(M145='Месяц МНТРГ_апрель'!$D$2,1,0))))</f>
        <v>2</v>
      </c>
      <c r="O145" s="226">
        <v>74</v>
      </c>
      <c r="P145" s="226">
        <v>74</v>
      </c>
      <c r="Q145" s="70">
        <f t="shared" si="22"/>
        <v>100</v>
      </c>
      <c r="R145" s="15">
        <f t="shared" si="23"/>
        <v>4</v>
      </c>
      <c r="S145" s="91">
        <v>125</v>
      </c>
      <c r="T145" s="91">
        <v>100</v>
      </c>
      <c r="U145" s="15">
        <f t="shared" si="24"/>
        <v>2</v>
      </c>
      <c r="V145" s="91">
        <v>1</v>
      </c>
      <c r="W145" s="91">
        <v>2</v>
      </c>
      <c r="X145" s="19">
        <f t="shared" si="18"/>
        <v>16</v>
      </c>
      <c r="Y145" s="19">
        <f t="shared" si="25"/>
        <v>89</v>
      </c>
    </row>
    <row r="146" spans="1:30" ht="27" customHeight="1" x14ac:dyDescent="0.25">
      <c r="A146" s="121" t="s">
        <v>30</v>
      </c>
      <c r="B146" s="41">
        <v>77</v>
      </c>
      <c r="C146" s="152" t="s">
        <v>310</v>
      </c>
      <c r="D146" s="152" t="s">
        <v>565</v>
      </c>
      <c r="E146" s="73" t="s">
        <v>462</v>
      </c>
      <c r="F146" s="15">
        <f t="shared" si="19"/>
        <v>2</v>
      </c>
      <c r="G146" s="91">
        <v>159</v>
      </c>
      <c r="H146" s="91">
        <v>9</v>
      </c>
      <c r="I146" s="235">
        <v>9</v>
      </c>
      <c r="J146" s="15">
        <f t="shared" si="20"/>
        <v>2</v>
      </c>
      <c r="K146" s="232">
        <v>91.666666666666657</v>
      </c>
      <c r="L146" s="15">
        <f t="shared" si="21"/>
        <v>4</v>
      </c>
      <c r="M146" s="233" t="s">
        <v>709</v>
      </c>
      <c r="N146" s="15">
        <f>IF(M146='Месяц МНТРГ_апрель'!$A$2,4,IF(M146='Месяц МНТРГ_апрель'!$B$2,3,IF(M146='Месяц МНТРГ_апрель'!$C$2,2,IF(M146='Месяц МНТРГ_апрель'!$D$2,1,0))))</f>
        <v>3</v>
      </c>
      <c r="O146" s="254">
        <v>158</v>
      </c>
      <c r="P146" s="254">
        <v>141</v>
      </c>
      <c r="Q146" s="70">
        <f t="shared" si="22"/>
        <v>89</v>
      </c>
      <c r="R146" s="15">
        <f t="shared" si="23"/>
        <v>3</v>
      </c>
      <c r="S146" s="91">
        <v>216</v>
      </c>
      <c r="T146" s="91">
        <v>97</v>
      </c>
      <c r="U146" s="15">
        <f t="shared" si="24"/>
        <v>2</v>
      </c>
      <c r="V146" s="91">
        <v>16</v>
      </c>
      <c r="W146" s="91">
        <v>47</v>
      </c>
      <c r="X146" s="19">
        <f t="shared" si="18"/>
        <v>16</v>
      </c>
      <c r="Y146" s="19">
        <f t="shared" si="25"/>
        <v>89</v>
      </c>
    </row>
    <row r="147" spans="1:30" ht="24.75" customHeight="1" x14ac:dyDescent="0.25">
      <c r="A147" s="44" t="s">
        <v>31</v>
      </c>
      <c r="B147" s="41">
        <v>86</v>
      </c>
      <c r="C147" s="152" t="s">
        <v>342</v>
      </c>
      <c r="D147" s="152" t="s">
        <v>568</v>
      </c>
      <c r="E147" s="146" t="s">
        <v>462</v>
      </c>
      <c r="F147" s="90">
        <f t="shared" si="19"/>
        <v>2</v>
      </c>
      <c r="G147" s="91">
        <v>14</v>
      </c>
      <c r="H147" s="91">
        <v>1</v>
      </c>
      <c r="I147" s="235">
        <v>1</v>
      </c>
      <c r="J147" s="90">
        <f t="shared" si="20"/>
        <v>2</v>
      </c>
      <c r="K147" s="232">
        <v>95</v>
      </c>
      <c r="L147" s="90">
        <f t="shared" si="21"/>
        <v>4</v>
      </c>
      <c r="M147" s="233">
        <v>44652</v>
      </c>
      <c r="N147" s="15">
        <f>IF(M147='Месяц МНТРГ_апрель'!$A$2,4,IF(M147='Месяц МНТРГ_апрель'!$B$2,3,IF(M147='Месяц МНТРГ_апрель'!$C$2,2,IF(M147='Месяц МНТРГ_апрель'!$D$2,1,0))))</f>
        <v>4</v>
      </c>
      <c r="O147" s="254">
        <v>14</v>
      </c>
      <c r="P147" s="254">
        <v>7</v>
      </c>
      <c r="Q147" s="81">
        <f t="shared" si="22"/>
        <v>50</v>
      </c>
      <c r="R147" s="90">
        <f t="shared" si="23"/>
        <v>2</v>
      </c>
      <c r="S147" s="91">
        <v>17</v>
      </c>
      <c r="T147" s="91">
        <v>100</v>
      </c>
      <c r="U147" s="15">
        <f t="shared" si="24"/>
        <v>2</v>
      </c>
      <c r="V147" s="91">
        <v>0</v>
      </c>
      <c r="W147" s="91">
        <v>6</v>
      </c>
      <c r="X147" s="19">
        <f t="shared" si="18"/>
        <v>16</v>
      </c>
      <c r="Y147" s="19">
        <f t="shared" si="25"/>
        <v>89</v>
      </c>
    </row>
    <row r="148" spans="1:30" s="46" customFormat="1" ht="30" customHeight="1" x14ac:dyDescent="0.25">
      <c r="A148" s="44" t="s">
        <v>35</v>
      </c>
      <c r="B148" s="41">
        <v>113</v>
      </c>
      <c r="C148" s="6" t="s">
        <v>364</v>
      </c>
      <c r="D148" s="6" t="s">
        <v>669</v>
      </c>
      <c r="E148" s="249" t="s">
        <v>462</v>
      </c>
      <c r="F148" s="90">
        <f t="shared" si="19"/>
        <v>2</v>
      </c>
      <c r="G148" s="248">
        <v>23</v>
      </c>
      <c r="H148" s="248">
        <v>2</v>
      </c>
      <c r="I148" s="229">
        <v>2</v>
      </c>
      <c r="J148" s="90">
        <f t="shared" si="20"/>
        <v>2</v>
      </c>
      <c r="K148" s="227">
        <v>75</v>
      </c>
      <c r="L148" s="90">
        <f t="shared" si="21"/>
        <v>2</v>
      </c>
      <c r="M148" s="228">
        <v>44652</v>
      </c>
      <c r="N148" s="15">
        <f>IF(M148='Месяц МНТРГ_апрель'!$A$2,4,IF(M148='Месяц МНТРГ_апрель'!$B$2,3,IF(M148='Месяц МНТРГ_апрель'!$C$2,2,IF(M148='Месяц МНТРГ_апрель'!$D$2,1,0))))</f>
        <v>4</v>
      </c>
      <c r="O148" s="230">
        <v>23</v>
      </c>
      <c r="P148" s="230">
        <v>23</v>
      </c>
      <c r="Q148" s="81">
        <f t="shared" si="22"/>
        <v>100</v>
      </c>
      <c r="R148" s="90">
        <f t="shared" si="23"/>
        <v>4</v>
      </c>
      <c r="S148" s="248">
        <v>24</v>
      </c>
      <c r="T148" s="248">
        <v>100</v>
      </c>
      <c r="U148" s="15">
        <f t="shared" si="24"/>
        <v>2</v>
      </c>
      <c r="V148" s="248">
        <v>4</v>
      </c>
      <c r="W148" s="248">
        <v>2</v>
      </c>
      <c r="X148" s="19">
        <f t="shared" si="18"/>
        <v>16</v>
      </c>
      <c r="Y148" s="19">
        <f t="shared" si="25"/>
        <v>89</v>
      </c>
    </row>
    <row r="149" spans="1:30" s="46" customFormat="1" ht="30" customHeight="1" x14ac:dyDescent="0.25">
      <c r="A149" s="44" t="s">
        <v>35</v>
      </c>
      <c r="B149" s="41">
        <v>114</v>
      </c>
      <c r="C149" s="6" t="s">
        <v>682</v>
      </c>
      <c r="D149" s="6" t="s">
        <v>683</v>
      </c>
      <c r="E149" s="249" t="s">
        <v>462</v>
      </c>
      <c r="F149" s="90">
        <f t="shared" si="19"/>
        <v>2</v>
      </c>
      <c r="G149" s="248">
        <v>13</v>
      </c>
      <c r="H149" s="248">
        <v>1</v>
      </c>
      <c r="I149" s="229">
        <v>1</v>
      </c>
      <c r="J149" s="90">
        <f t="shared" si="20"/>
        <v>2</v>
      </c>
      <c r="K149" s="227">
        <v>66.666666666666657</v>
      </c>
      <c r="L149" s="90">
        <f t="shared" si="21"/>
        <v>2</v>
      </c>
      <c r="M149" s="228">
        <v>44652</v>
      </c>
      <c r="N149" s="15">
        <f>IF(M149='Месяц МНТРГ_апрель'!$A$2,4,IF(M149='Месяц МНТРГ_апрель'!$B$2,3,IF(M149='Месяц МНТРГ_апрель'!$C$2,2,IF(M149='Месяц МНТРГ_апрель'!$D$2,1,0))))</f>
        <v>4</v>
      </c>
      <c r="O149" s="230">
        <v>13</v>
      </c>
      <c r="P149" s="230">
        <v>13</v>
      </c>
      <c r="Q149" s="81">
        <f t="shared" si="22"/>
        <v>100</v>
      </c>
      <c r="R149" s="90">
        <f t="shared" si="23"/>
        <v>4</v>
      </c>
      <c r="S149" s="248">
        <v>11</v>
      </c>
      <c r="T149" s="248">
        <v>100</v>
      </c>
      <c r="U149" s="15">
        <f t="shared" si="24"/>
        <v>2</v>
      </c>
      <c r="V149" s="248">
        <v>3</v>
      </c>
      <c r="W149" s="248">
        <v>19</v>
      </c>
      <c r="X149" s="19">
        <f t="shared" si="18"/>
        <v>16</v>
      </c>
      <c r="Y149" s="19">
        <f t="shared" si="25"/>
        <v>89</v>
      </c>
    </row>
    <row r="150" spans="1:30" s="46" customFormat="1" ht="30" customHeight="1" x14ac:dyDescent="0.25">
      <c r="A150" s="44" t="s">
        <v>36</v>
      </c>
      <c r="B150" s="41">
        <v>129</v>
      </c>
      <c r="C150" s="6" t="s">
        <v>375</v>
      </c>
      <c r="D150" s="6" t="s">
        <v>594</v>
      </c>
      <c r="E150" s="146" t="s">
        <v>462</v>
      </c>
      <c r="F150" s="90">
        <f t="shared" si="19"/>
        <v>2</v>
      </c>
      <c r="G150" s="248">
        <v>4</v>
      </c>
      <c r="H150" s="248">
        <v>1</v>
      </c>
      <c r="I150" s="229">
        <v>1</v>
      </c>
      <c r="J150" s="90">
        <f t="shared" si="20"/>
        <v>2</v>
      </c>
      <c r="K150" s="227">
        <v>95</v>
      </c>
      <c r="L150" s="90">
        <f t="shared" si="21"/>
        <v>4</v>
      </c>
      <c r="M150" s="228">
        <v>44621</v>
      </c>
      <c r="N150" s="15">
        <f>IF(M150='Месяц МНТРГ_апрель'!$A$2,4,IF(M150='Месяц МНТРГ_апрель'!$B$2,3,IF(M150='Месяц МНТРГ_апрель'!$C$2,2,IF(M150='Месяц МНТРГ_апрель'!$D$2,1,0))))</f>
        <v>2</v>
      </c>
      <c r="O150" s="230">
        <v>4</v>
      </c>
      <c r="P150" s="230">
        <v>4</v>
      </c>
      <c r="Q150" s="81">
        <f t="shared" si="22"/>
        <v>100</v>
      </c>
      <c r="R150" s="90">
        <f t="shared" si="23"/>
        <v>4</v>
      </c>
      <c r="S150" s="248">
        <v>6</v>
      </c>
      <c r="T150" s="248">
        <v>100</v>
      </c>
      <c r="U150" s="15">
        <f t="shared" si="24"/>
        <v>2</v>
      </c>
      <c r="V150" s="248">
        <v>0</v>
      </c>
      <c r="W150" s="248">
        <v>0</v>
      </c>
      <c r="X150" s="19">
        <f t="shared" si="18"/>
        <v>16</v>
      </c>
      <c r="Y150" s="19">
        <f t="shared" si="25"/>
        <v>89</v>
      </c>
    </row>
    <row r="151" spans="1:30" s="46" customFormat="1" ht="30" customHeight="1" x14ac:dyDescent="0.25">
      <c r="A151" s="9" t="s">
        <v>37</v>
      </c>
      <c r="B151" s="41">
        <v>141</v>
      </c>
      <c r="C151" s="173" t="s">
        <v>318</v>
      </c>
      <c r="D151" s="173" t="s">
        <v>474</v>
      </c>
      <c r="E151" s="73" t="s">
        <v>462</v>
      </c>
      <c r="F151" s="15">
        <f t="shared" si="19"/>
        <v>2</v>
      </c>
      <c r="G151" s="91">
        <v>59</v>
      </c>
      <c r="H151" s="91">
        <v>5</v>
      </c>
      <c r="I151" s="229">
        <v>5</v>
      </c>
      <c r="J151" s="90">
        <f t="shared" si="20"/>
        <v>2</v>
      </c>
      <c r="K151" s="227">
        <v>96.666666666666671</v>
      </c>
      <c r="L151" s="15">
        <f t="shared" si="21"/>
        <v>4</v>
      </c>
      <c r="M151" s="223">
        <v>44621</v>
      </c>
      <c r="N151" s="15">
        <f>IF(M151='Месяц МНТРГ_апрель'!$A$2,4,IF(M151='Месяц МНТРГ_апрель'!$B$2,3,IF(M151='Месяц МНТРГ_апрель'!$C$2,2,IF(M151='Месяц МНТРГ_апрель'!$D$2,1,0))))</f>
        <v>2</v>
      </c>
      <c r="O151" s="230">
        <v>59</v>
      </c>
      <c r="P151" s="230">
        <v>59</v>
      </c>
      <c r="Q151" s="81">
        <f t="shared" si="22"/>
        <v>100</v>
      </c>
      <c r="R151" s="15">
        <f t="shared" si="23"/>
        <v>4</v>
      </c>
      <c r="S151" s="91">
        <v>87</v>
      </c>
      <c r="T151" s="91">
        <v>100</v>
      </c>
      <c r="U151" s="15">
        <f t="shared" si="24"/>
        <v>2</v>
      </c>
      <c r="V151" s="91">
        <v>0</v>
      </c>
      <c r="W151" s="91">
        <v>4</v>
      </c>
      <c r="X151" s="19">
        <f t="shared" si="18"/>
        <v>16</v>
      </c>
      <c r="Y151" s="19">
        <f t="shared" si="25"/>
        <v>89</v>
      </c>
    </row>
    <row r="152" spans="1:30" s="46" customFormat="1" ht="30" customHeight="1" x14ac:dyDescent="0.25">
      <c r="A152" s="9" t="s">
        <v>37</v>
      </c>
      <c r="B152" s="41">
        <v>142</v>
      </c>
      <c r="C152" s="173" t="s">
        <v>325</v>
      </c>
      <c r="D152" s="173" t="s">
        <v>477</v>
      </c>
      <c r="E152" s="73" t="s">
        <v>462</v>
      </c>
      <c r="F152" s="15">
        <f t="shared" si="19"/>
        <v>2</v>
      </c>
      <c r="G152" s="91">
        <v>48</v>
      </c>
      <c r="H152" s="91">
        <v>3</v>
      </c>
      <c r="I152" s="229">
        <v>3</v>
      </c>
      <c r="J152" s="90">
        <f t="shared" si="20"/>
        <v>2</v>
      </c>
      <c r="K152" s="227">
        <v>50</v>
      </c>
      <c r="L152" s="15">
        <f t="shared" si="21"/>
        <v>2</v>
      </c>
      <c r="M152" s="223">
        <v>44652</v>
      </c>
      <c r="N152" s="15">
        <f>IF(M152='Месяц МНТРГ_апрель'!$A$2,4,IF(M152='Месяц МНТРГ_апрель'!$B$2,3,IF(M152='Месяц МНТРГ_апрель'!$C$2,2,IF(M152='Месяц МНТРГ_апрель'!$D$2,1,0))))</f>
        <v>4</v>
      </c>
      <c r="O152" s="230">
        <v>48</v>
      </c>
      <c r="P152" s="230">
        <v>48</v>
      </c>
      <c r="Q152" s="81">
        <f t="shared" si="22"/>
        <v>100</v>
      </c>
      <c r="R152" s="15">
        <f t="shared" si="23"/>
        <v>4</v>
      </c>
      <c r="S152" s="91">
        <v>52</v>
      </c>
      <c r="T152" s="91">
        <v>100</v>
      </c>
      <c r="U152" s="15">
        <f t="shared" si="24"/>
        <v>2</v>
      </c>
      <c r="V152" s="91">
        <v>4</v>
      </c>
      <c r="W152" s="91">
        <v>15</v>
      </c>
      <c r="X152" s="19">
        <f t="shared" si="18"/>
        <v>16</v>
      </c>
      <c r="Y152" s="19">
        <f t="shared" si="25"/>
        <v>89</v>
      </c>
    </row>
    <row r="153" spans="1:30" s="46" customFormat="1" ht="30" customHeight="1" x14ac:dyDescent="0.25">
      <c r="A153" s="9" t="s">
        <v>37</v>
      </c>
      <c r="B153" s="41">
        <v>143</v>
      </c>
      <c r="C153" s="173" t="s">
        <v>329</v>
      </c>
      <c r="D153" s="173" t="s">
        <v>606</v>
      </c>
      <c r="E153" s="73" t="s">
        <v>462</v>
      </c>
      <c r="F153" s="15">
        <f t="shared" si="19"/>
        <v>2</v>
      </c>
      <c r="G153" s="91">
        <v>67</v>
      </c>
      <c r="H153" s="91">
        <v>4</v>
      </c>
      <c r="I153" s="229">
        <v>4</v>
      </c>
      <c r="J153" s="90">
        <f t="shared" si="20"/>
        <v>2</v>
      </c>
      <c r="K153" s="227">
        <v>71.666666666666671</v>
      </c>
      <c r="L153" s="15">
        <f t="shared" si="21"/>
        <v>2</v>
      </c>
      <c r="M153" s="223">
        <v>44652</v>
      </c>
      <c r="N153" s="15">
        <f>IF(M153='Месяц МНТРГ_апрель'!$A$2,4,IF(M153='Месяц МНТРГ_апрель'!$B$2,3,IF(M153='Месяц МНТРГ_апрель'!$C$2,2,IF(M153='Месяц МНТРГ_апрель'!$D$2,1,0))))</f>
        <v>4</v>
      </c>
      <c r="O153" s="230">
        <v>66</v>
      </c>
      <c r="P153" s="230">
        <v>66</v>
      </c>
      <c r="Q153" s="81">
        <f t="shared" si="22"/>
        <v>100</v>
      </c>
      <c r="R153" s="15">
        <f t="shared" si="23"/>
        <v>4</v>
      </c>
      <c r="S153" s="91">
        <v>107</v>
      </c>
      <c r="T153" s="91">
        <v>100</v>
      </c>
      <c r="U153" s="15">
        <f t="shared" si="24"/>
        <v>2</v>
      </c>
      <c r="V153" s="91">
        <v>1</v>
      </c>
      <c r="W153" s="91">
        <v>5</v>
      </c>
      <c r="X153" s="19">
        <f t="shared" si="18"/>
        <v>16</v>
      </c>
      <c r="Y153" s="19">
        <f t="shared" si="25"/>
        <v>89</v>
      </c>
    </row>
    <row r="154" spans="1:30" s="46" customFormat="1" ht="30" customHeight="1" x14ac:dyDescent="0.25">
      <c r="A154" s="9" t="s">
        <v>37</v>
      </c>
      <c r="B154" s="41">
        <v>144</v>
      </c>
      <c r="C154" s="173" t="s">
        <v>320</v>
      </c>
      <c r="D154" s="173" t="s">
        <v>476</v>
      </c>
      <c r="E154" s="73" t="s">
        <v>462</v>
      </c>
      <c r="F154" s="15">
        <f t="shared" si="19"/>
        <v>2</v>
      </c>
      <c r="G154" s="91">
        <v>229</v>
      </c>
      <c r="H154" s="91">
        <v>11</v>
      </c>
      <c r="I154" s="229">
        <v>11</v>
      </c>
      <c r="J154" s="90">
        <f t="shared" si="20"/>
        <v>2</v>
      </c>
      <c r="K154" s="227">
        <v>78.333333333333329</v>
      </c>
      <c r="L154" s="15">
        <f t="shared" si="21"/>
        <v>2</v>
      </c>
      <c r="M154" s="223">
        <v>44652</v>
      </c>
      <c r="N154" s="15">
        <f>IF(M154='Месяц МНТРГ_апрель'!$A$2,4,IF(M154='Месяц МНТРГ_апрель'!$B$2,3,IF(M154='Месяц МНТРГ_апрель'!$C$2,2,IF(M154='Месяц МНТРГ_апрель'!$D$2,1,0))))</f>
        <v>4</v>
      </c>
      <c r="O154" s="230">
        <v>231</v>
      </c>
      <c r="P154" s="230">
        <v>229</v>
      </c>
      <c r="Q154" s="81">
        <f t="shared" si="22"/>
        <v>99</v>
      </c>
      <c r="R154" s="15">
        <f t="shared" si="23"/>
        <v>4</v>
      </c>
      <c r="S154" s="91">
        <v>365</v>
      </c>
      <c r="T154" s="91">
        <v>100</v>
      </c>
      <c r="U154" s="15">
        <f t="shared" si="24"/>
        <v>2</v>
      </c>
      <c r="V154" s="91">
        <v>3</v>
      </c>
      <c r="W154" s="91">
        <v>23</v>
      </c>
      <c r="X154" s="19">
        <f t="shared" si="18"/>
        <v>16</v>
      </c>
      <c r="Y154" s="19">
        <f t="shared" si="25"/>
        <v>89</v>
      </c>
    </row>
    <row r="155" spans="1:30" s="46" customFormat="1" ht="30" customHeight="1" x14ac:dyDescent="0.25">
      <c r="A155" s="9" t="s">
        <v>37</v>
      </c>
      <c r="B155" s="41">
        <v>145</v>
      </c>
      <c r="C155" s="173" t="s">
        <v>326</v>
      </c>
      <c r="D155" s="173" t="s">
        <v>605</v>
      </c>
      <c r="E155" s="73" t="s">
        <v>462</v>
      </c>
      <c r="F155" s="15">
        <f t="shared" si="19"/>
        <v>2</v>
      </c>
      <c r="G155" s="91">
        <v>214</v>
      </c>
      <c r="H155" s="91">
        <v>11</v>
      </c>
      <c r="I155" s="229">
        <v>11</v>
      </c>
      <c r="J155" s="90">
        <f t="shared" si="20"/>
        <v>2</v>
      </c>
      <c r="K155" s="227">
        <v>68.333333333333329</v>
      </c>
      <c r="L155" s="15">
        <f t="shared" si="21"/>
        <v>2</v>
      </c>
      <c r="M155" s="223">
        <v>44652</v>
      </c>
      <c r="N155" s="15">
        <f>IF(M155='Месяц МНТРГ_апрель'!$A$2,4,IF(M155='Месяц МНТРГ_апрель'!$B$2,3,IF(M155='Месяц МНТРГ_апрель'!$C$2,2,IF(M155='Месяц МНТРГ_апрель'!$D$2,1,0))))</f>
        <v>4</v>
      </c>
      <c r="O155" s="230">
        <v>215</v>
      </c>
      <c r="P155" s="230">
        <v>215</v>
      </c>
      <c r="Q155" s="81">
        <f t="shared" si="22"/>
        <v>100</v>
      </c>
      <c r="R155" s="15">
        <f t="shared" si="23"/>
        <v>4</v>
      </c>
      <c r="S155" s="91">
        <v>329</v>
      </c>
      <c r="T155" s="91">
        <v>100</v>
      </c>
      <c r="U155" s="15">
        <f t="shared" si="24"/>
        <v>2</v>
      </c>
      <c r="V155" s="91">
        <v>5</v>
      </c>
      <c r="W155" s="91">
        <v>117</v>
      </c>
      <c r="X155" s="19">
        <f t="shared" si="18"/>
        <v>16</v>
      </c>
      <c r="Y155" s="19">
        <f t="shared" si="25"/>
        <v>89</v>
      </c>
    </row>
    <row r="156" spans="1:30" s="144" customFormat="1" ht="30" customHeight="1" x14ac:dyDescent="0.25">
      <c r="A156" s="44" t="s">
        <v>38</v>
      </c>
      <c r="B156" s="41">
        <v>151</v>
      </c>
      <c r="C156" s="173" t="s">
        <v>383</v>
      </c>
      <c r="D156" s="173" t="s">
        <v>609</v>
      </c>
      <c r="E156" s="251" t="s">
        <v>462</v>
      </c>
      <c r="F156" s="90">
        <f t="shared" si="19"/>
        <v>2</v>
      </c>
      <c r="G156" s="91">
        <v>67</v>
      </c>
      <c r="H156" s="91">
        <v>3</v>
      </c>
      <c r="I156" s="256">
        <v>3</v>
      </c>
      <c r="J156" s="90">
        <f t="shared" si="20"/>
        <v>2</v>
      </c>
      <c r="K156" s="261">
        <v>93.3</v>
      </c>
      <c r="L156" s="90">
        <f t="shared" si="21"/>
        <v>4</v>
      </c>
      <c r="M156" s="194">
        <v>44652</v>
      </c>
      <c r="N156" s="15">
        <f>IF(M156='Месяц МНТРГ_апрель'!$A$2,4,IF(M156='Месяц МНТРГ_апрель'!$B$2,3,IF(M156='Месяц МНТРГ_апрель'!$C$2,2,IF(M156='Месяц МНТРГ_апрель'!$D$2,1,0))))</f>
        <v>4</v>
      </c>
      <c r="O156" s="248">
        <v>67</v>
      </c>
      <c r="P156" s="248">
        <v>52</v>
      </c>
      <c r="Q156" s="81">
        <f t="shared" si="22"/>
        <v>78</v>
      </c>
      <c r="R156" s="90">
        <f t="shared" si="23"/>
        <v>2</v>
      </c>
      <c r="S156" s="91">
        <v>71</v>
      </c>
      <c r="T156" s="91">
        <v>99</v>
      </c>
      <c r="U156" s="15">
        <f t="shared" si="24"/>
        <v>2</v>
      </c>
      <c r="V156" s="91">
        <v>1</v>
      </c>
      <c r="W156" s="91">
        <v>17</v>
      </c>
      <c r="X156" s="19">
        <f t="shared" si="18"/>
        <v>16</v>
      </c>
      <c r="Y156" s="19">
        <f t="shared" si="25"/>
        <v>89</v>
      </c>
      <c r="AB156" s="145"/>
      <c r="AC156" s="145"/>
      <c r="AD156" s="145"/>
    </row>
    <row r="157" spans="1:30" s="144" customFormat="1" ht="30" customHeight="1" x14ac:dyDescent="0.25">
      <c r="A157" s="99" t="s">
        <v>39</v>
      </c>
      <c r="B157" s="41">
        <v>179</v>
      </c>
      <c r="C157" s="115" t="s">
        <v>409</v>
      </c>
      <c r="D157" s="115" t="s">
        <v>658</v>
      </c>
      <c r="E157" s="163" t="s">
        <v>462</v>
      </c>
      <c r="F157" s="90">
        <f t="shared" si="19"/>
        <v>2</v>
      </c>
      <c r="G157" s="91">
        <v>319</v>
      </c>
      <c r="H157" s="91">
        <v>12</v>
      </c>
      <c r="I157" s="225">
        <v>12</v>
      </c>
      <c r="J157" s="90">
        <f t="shared" si="20"/>
        <v>2</v>
      </c>
      <c r="K157" s="195">
        <v>70</v>
      </c>
      <c r="L157" s="90">
        <f t="shared" si="21"/>
        <v>2</v>
      </c>
      <c r="M157" s="224">
        <v>44652</v>
      </c>
      <c r="N157" s="15">
        <f>IF(M157='Месяц МНТРГ_апрель'!$A$2,4,IF(M157='Месяц МНТРГ_апрель'!$B$2,3,IF(M157='Месяц МНТРГ_апрель'!$C$2,2,)))</f>
        <v>4</v>
      </c>
      <c r="O157" s="149">
        <v>316</v>
      </c>
      <c r="P157" s="149">
        <v>308</v>
      </c>
      <c r="Q157" s="81">
        <f t="shared" si="22"/>
        <v>97</v>
      </c>
      <c r="R157" s="90">
        <f t="shared" si="23"/>
        <v>4</v>
      </c>
      <c r="S157" s="91">
        <v>355</v>
      </c>
      <c r="T157" s="91">
        <v>100</v>
      </c>
      <c r="U157" s="15">
        <f t="shared" si="24"/>
        <v>2</v>
      </c>
      <c r="V157" s="91">
        <v>115</v>
      </c>
      <c r="W157" s="91">
        <v>461</v>
      </c>
      <c r="X157" s="19">
        <f t="shared" si="18"/>
        <v>16</v>
      </c>
      <c r="Y157" s="19">
        <f t="shared" si="25"/>
        <v>89</v>
      </c>
      <c r="AB157" s="148"/>
      <c r="AC157" s="147"/>
      <c r="AD157" s="145"/>
    </row>
    <row r="158" spans="1:30" s="144" customFormat="1" ht="30" customHeight="1" x14ac:dyDescent="0.25">
      <c r="A158" s="99" t="s">
        <v>39</v>
      </c>
      <c r="B158" s="41">
        <v>180</v>
      </c>
      <c r="C158" s="115" t="s">
        <v>410</v>
      </c>
      <c r="D158" s="115" t="s">
        <v>650</v>
      </c>
      <c r="E158" s="163" t="s">
        <v>462</v>
      </c>
      <c r="F158" s="90">
        <f t="shared" si="19"/>
        <v>2</v>
      </c>
      <c r="G158" s="91">
        <v>202</v>
      </c>
      <c r="H158" s="91">
        <v>8</v>
      </c>
      <c r="I158" s="225">
        <v>8</v>
      </c>
      <c r="J158" s="90">
        <f t="shared" si="20"/>
        <v>2</v>
      </c>
      <c r="K158" s="195">
        <v>58.333333333333336</v>
      </c>
      <c r="L158" s="90">
        <f t="shared" si="21"/>
        <v>2</v>
      </c>
      <c r="M158" s="224">
        <v>44652</v>
      </c>
      <c r="N158" s="15">
        <f>IF(M158='Месяц МНТРГ_апрель'!$A$2,4,IF(M158='Месяц МНТРГ_апрель'!$B$2,3,IF(M158='Месяц МНТРГ_апрель'!$C$2,2,)))</f>
        <v>4</v>
      </c>
      <c r="O158" s="149">
        <v>200</v>
      </c>
      <c r="P158" s="149">
        <v>185</v>
      </c>
      <c r="Q158" s="81">
        <f t="shared" si="22"/>
        <v>93</v>
      </c>
      <c r="R158" s="90">
        <f t="shared" si="23"/>
        <v>4</v>
      </c>
      <c r="S158" s="91">
        <v>204</v>
      </c>
      <c r="T158" s="91">
        <v>100</v>
      </c>
      <c r="U158" s="15">
        <f t="shared" si="24"/>
        <v>2</v>
      </c>
      <c r="V158" s="91">
        <v>20</v>
      </c>
      <c r="W158" s="91">
        <v>151</v>
      </c>
      <c r="X158" s="19">
        <f t="shared" si="18"/>
        <v>16</v>
      </c>
      <c r="Y158" s="19">
        <f t="shared" si="25"/>
        <v>89</v>
      </c>
      <c r="AB158" s="148"/>
      <c r="AC158" s="147"/>
      <c r="AD158" s="145"/>
    </row>
    <row r="159" spans="1:30" s="144" customFormat="1" ht="30" customHeight="1" x14ac:dyDescent="0.25">
      <c r="A159" s="99" t="s">
        <v>39</v>
      </c>
      <c r="B159" s="41">
        <v>181</v>
      </c>
      <c r="C159" s="115" t="s">
        <v>417</v>
      </c>
      <c r="D159" s="115" t="s">
        <v>653</v>
      </c>
      <c r="E159" s="163" t="s">
        <v>462</v>
      </c>
      <c r="F159" s="90">
        <f t="shared" si="19"/>
        <v>2</v>
      </c>
      <c r="G159" s="91">
        <v>118</v>
      </c>
      <c r="H159" s="91">
        <v>5</v>
      </c>
      <c r="I159" s="197">
        <v>5</v>
      </c>
      <c r="J159" s="90">
        <f t="shared" si="20"/>
        <v>2</v>
      </c>
      <c r="K159" s="195">
        <v>60</v>
      </c>
      <c r="L159" s="90">
        <f t="shared" si="21"/>
        <v>2</v>
      </c>
      <c r="M159" s="185">
        <v>44652</v>
      </c>
      <c r="N159" s="15">
        <f>IF(M159='Месяц МНТРГ_апрель'!$A$2,4,IF(M159='Месяц МНТРГ_апрель'!$B$2,3,IF(M159='Месяц МНТРГ_апрель'!$C$2,2,)))</f>
        <v>4</v>
      </c>
      <c r="O159" s="149">
        <v>117</v>
      </c>
      <c r="P159" s="149">
        <v>112</v>
      </c>
      <c r="Q159" s="81">
        <f t="shared" si="22"/>
        <v>96</v>
      </c>
      <c r="R159" s="90">
        <f t="shared" si="23"/>
        <v>4</v>
      </c>
      <c r="S159" s="91">
        <v>206</v>
      </c>
      <c r="T159" s="91">
        <v>100</v>
      </c>
      <c r="U159" s="15">
        <f t="shared" si="24"/>
        <v>2</v>
      </c>
      <c r="V159" s="91">
        <v>5</v>
      </c>
      <c r="W159" s="91">
        <v>19</v>
      </c>
      <c r="X159" s="19">
        <f t="shared" si="18"/>
        <v>16</v>
      </c>
      <c r="Y159" s="19">
        <f t="shared" si="25"/>
        <v>89</v>
      </c>
      <c r="AB159" s="148"/>
      <c r="AC159" s="145"/>
      <c r="AD159" s="145"/>
    </row>
    <row r="160" spans="1:30" s="144" customFormat="1" ht="30" customHeight="1" x14ac:dyDescent="0.25">
      <c r="A160" s="99" t="s">
        <v>39</v>
      </c>
      <c r="B160" s="41">
        <v>182</v>
      </c>
      <c r="C160" s="115" t="s">
        <v>422</v>
      </c>
      <c r="D160" s="115" t="s">
        <v>638</v>
      </c>
      <c r="E160" s="163" t="s">
        <v>462</v>
      </c>
      <c r="F160" s="90">
        <f t="shared" si="19"/>
        <v>2</v>
      </c>
      <c r="G160" s="91">
        <v>167</v>
      </c>
      <c r="H160" s="91">
        <v>6</v>
      </c>
      <c r="I160" s="197">
        <v>6</v>
      </c>
      <c r="J160" s="90">
        <f t="shared" si="20"/>
        <v>2</v>
      </c>
      <c r="K160" s="195">
        <v>76.666666666666671</v>
      </c>
      <c r="L160" s="90">
        <f t="shared" si="21"/>
        <v>2</v>
      </c>
      <c r="M160" s="185">
        <v>44652</v>
      </c>
      <c r="N160" s="15">
        <f>IF(M160='Месяц МНТРГ_апрель'!$A$2,4,IF(M160='Месяц МНТРГ_апрель'!$B$2,3,IF(M160='Месяц МНТРГ_апрель'!$C$2,2,)))</f>
        <v>4</v>
      </c>
      <c r="O160" s="149">
        <v>167</v>
      </c>
      <c r="P160" s="149">
        <v>167</v>
      </c>
      <c r="Q160" s="81">
        <f t="shared" si="22"/>
        <v>100</v>
      </c>
      <c r="R160" s="90">
        <f t="shared" si="23"/>
        <v>4</v>
      </c>
      <c r="S160" s="91">
        <v>276</v>
      </c>
      <c r="T160" s="91">
        <v>100</v>
      </c>
      <c r="U160" s="15">
        <f t="shared" si="24"/>
        <v>2</v>
      </c>
      <c r="V160" s="91">
        <v>21</v>
      </c>
      <c r="W160" s="91">
        <v>15</v>
      </c>
      <c r="X160" s="19">
        <f t="shared" si="18"/>
        <v>16</v>
      </c>
      <c r="Y160" s="19">
        <f t="shared" si="25"/>
        <v>89</v>
      </c>
      <c r="AB160" s="148"/>
      <c r="AC160" s="145"/>
      <c r="AD160" s="145"/>
    </row>
    <row r="161" spans="1:30" s="144" customFormat="1" ht="30" customHeight="1" x14ac:dyDescent="0.25">
      <c r="A161" s="99" t="s">
        <v>39</v>
      </c>
      <c r="B161" s="41">
        <v>183</v>
      </c>
      <c r="C161" s="115" t="s">
        <v>426</v>
      </c>
      <c r="D161" s="115" t="s">
        <v>646</v>
      </c>
      <c r="E161" s="163" t="s">
        <v>462</v>
      </c>
      <c r="F161" s="90">
        <f t="shared" si="19"/>
        <v>2</v>
      </c>
      <c r="G161" s="91">
        <v>379</v>
      </c>
      <c r="H161" s="91">
        <v>15</v>
      </c>
      <c r="I161" s="225">
        <v>15</v>
      </c>
      <c r="J161" s="90">
        <f t="shared" si="20"/>
        <v>2</v>
      </c>
      <c r="K161" s="195">
        <v>66.666666666666657</v>
      </c>
      <c r="L161" s="90">
        <f t="shared" si="21"/>
        <v>2</v>
      </c>
      <c r="M161" s="224">
        <v>44652</v>
      </c>
      <c r="N161" s="15">
        <f>IF(M161='Месяц МНТРГ_апрель'!$A$2,4,IF(M161='Месяц МНТРГ_апрель'!$B$2,3,IF(M161='Месяц МНТРГ_апрель'!$C$2,2,)))</f>
        <v>4</v>
      </c>
      <c r="O161" s="149">
        <v>378</v>
      </c>
      <c r="P161" s="149">
        <v>365</v>
      </c>
      <c r="Q161" s="81">
        <f t="shared" si="22"/>
        <v>97</v>
      </c>
      <c r="R161" s="90">
        <f t="shared" si="23"/>
        <v>4</v>
      </c>
      <c r="S161" s="91">
        <v>567</v>
      </c>
      <c r="T161" s="91">
        <v>100</v>
      </c>
      <c r="U161" s="15">
        <f t="shared" si="24"/>
        <v>2</v>
      </c>
      <c r="V161" s="91">
        <v>53</v>
      </c>
      <c r="W161" s="91">
        <v>9</v>
      </c>
      <c r="X161" s="19">
        <f t="shared" si="18"/>
        <v>16</v>
      </c>
      <c r="Y161" s="19">
        <f t="shared" si="25"/>
        <v>89</v>
      </c>
      <c r="AB161" s="148"/>
      <c r="AC161" s="145"/>
      <c r="AD161" s="145"/>
    </row>
    <row r="162" spans="1:30" s="144" customFormat="1" ht="30" customHeight="1" x14ac:dyDescent="0.25">
      <c r="A162" s="99" t="s">
        <v>39</v>
      </c>
      <c r="B162" s="41">
        <v>184</v>
      </c>
      <c r="C162" s="115" t="s">
        <v>428</v>
      </c>
      <c r="D162" s="115" t="s">
        <v>647</v>
      </c>
      <c r="E162" s="163" t="s">
        <v>462</v>
      </c>
      <c r="F162" s="90">
        <f t="shared" si="19"/>
        <v>2</v>
      </c>
      <c r="G162" s="91">
        <v>364</v>
      </c>
      <c r="H162" s="91">
        <v>13</v>
      </c>
      <c r="I162" s="225">
        <v>13</v>
      </c>
      <c r="J162" s="90">
        <f t="shared" si="20"/>
        <v>2</v>
      </c>
      <c r="K162" s="195">
        <v>55.000000000000007</v>
      </c>
      <c r="L162" s="90">
        <f t="shared" si="21"/>
        <v>2</v>
      </c>
      <c r="M162" s="185">
        <v>44652</v>
      </c>
      <c r="N162" s="15">
        <f>IF(M162='Месяц МНТРГ_апрель'!$A$2,4,IF(M162='Месяц МНТРГ_апрель'!$B$2,3,IF(M162='Месяц МНТРГ_апрель'!$C$2,2,)))</f>
        <v>4</v>
      </c>
      <c r="O162" s="149">
        <v>357</v>
      </c>
      <c r="P162" s="149">
        <v>349</v>
      </c>
      <c r="Q162" s="81">
        <f t="shared" si="22"/>
        <v>98</v>
      </c>
      <c r="R162" s="90">
        <f t="shared" si="23"/>
        <v>4</v>
      </c>
      <c r="S162" s="91">
        <v>614</v>
      </c>
      <c r="T162" s="91">
        <v>99</v>
      </c>
      <c r="U162" s="15">
        <f t="shared" si="24"/>
        <v>2</v>
      </c>
      <c r="V162" s="91">
        <v>23</v>
      </c>
      <c r="W162" s="91">
        <v>48</v>
      </c>
      <c r="X162" s="19">
        <f t="shared" si="18"/>
        <v>16</v>
      </c>
      <c r="Y162" s="19">
        <f t="shared" si="25"/>
        <v>89</v>
      </c>
      <c r="AB162" s="148"/>
      <c r="AC162" s="145"/>
      <c r="AD162" s="145"/>
    </row>
    <row r="163" spans="1:30" s="144" customFormat="1" ht="30" customHeight="1" x14ac:dyDescent="0.25">
      <c r="A163" s="99" t="s">
        <v>39</v>
      </c>
      <c r="B163" s="41">
        <v>185</v>
      </c>
      <c r="C163" s="115" t="s">
        <v>430</v>
      </c>
      <c r="D163" s="115" t="s">
        <v>639</v>
      </c>
      <c r="E163" s="163" t="s">
        <v>462</v>
      </c>
      <c r="F163" s="90">
        <f t="shared" si="19"/>
        <v>2</v>
      </c>
      <c r="G163" s="91">
        <v>326</v>
      </c>
      <c r="H163" s="91">
        <v>12</v>
      </c>
      <c r="I163" s="225">
        <v>12</v>
      </c>
      <c r="J163" s="90">
        <f t="shared" si="20"/>
        <v>2</v>
      </c>
      <c r="K163" s="195">
        <v>71.666666666666671</v>
      </c>
      <c r="L163" s="90">
        <f t="shared" si="21"/>
        <v>2</v>
      </c>
      <c r="M163" s="185">
        <v>44652</v>
      </c>
      <c r="N163" s="15">
        <f>IF(M163='Месяц МНТРГ_апрель'!$A$2,4,IF(M163='Месяц МНТРГ_апрель'!$B$2,3,IF(M163='Месяц МНТРГ_апрель'!$C$2,2,)))</f>
        <v>4</v>
      </c>
      <c r="O163" s="149">
        <v>325</v>
      </c>
      <c r="P163" s="149">
        <v>311</v>
      </c>
      <c r="Q163" s="81">
        <f t="shared" si="22"/>
        <v>96</v>
      </c>
      <c r="R163" s="90">
        <f t="shared" si="23"/>
        <v>4</v>
      </c>
      <c r="S163" s="91">
        <v>575</v>
      </c>
      <c r="T163" s="91">
        <v>100</v>
      </c>
      <c r="U163" s="15">
        <f t="shared" si="24"/>
        <v>2</v>
      </c>
      <c r="V163" s="91">
        <v>42</v>
      </c>
      <c r="W163" s="91">
        <v>68</v>
      </c>
      <c r="X163" s="19">
        <f t="shared" si="18"/>
        <v>16</v>
      </c>
      <c r="Y163" s="19">
        <f t="shared" ref="Y163:Y188" si="26">ROUND(X163/$X$2*100,0)</f>
        <v>89</v>
      </c>
      <c r="AB163" s="148"/>
      <c r="AC163" s="145"/>
      <c r="AD163" s="145"/>
    </row>
    <row r="164" spans="1:30" s="144" customFormat="1" ht="30" customHeight="1" x14ac:dyDescent="0.25">
      <c r="A164" s="99" t="s">
        <v>39</v>
      </c>
      <c r="B164" s="41">
        <v>186</v>
      </c>
      <c r="C164" s="115" t="s">
        <v>431</v>
      </c>
      <c r="D164" s="115" t="s">
        <v>642</v>
      </c>
      <c r="E164" s="163" t="s">
        <v>462</v>
      </c>
      <c r="F164" s="90">
        <f t="shared" si="19"/>
        <v>2</v>
      </c>
      <c r="G164" s="91">
        <v>269</v>
      </c>
      <c r="H164" s="91">
        <v>10</v>
      </c>
      <c r="I164" s="225">
        <v>10</v>
      </c>
      <c r="J164" s="90">
        <f t="shared" si="20"/>
        <v>2</v>
      </c>
      <c r="K164" s="195">
        <v>78.333333333333329</v>
      </c>
      <c r="L164" s="90">
        <f t="shared" si="21"/>
        <v>2</v>
      </c>
      <c r="M164" s="185">
        <v>44652</v>
      </c>
      <c r="N164" s="15">
        <f>IF(M164='Месяц МНТРГ_апрель'!$A$2,4,IF(M164='Месяц МНТРГ_апрель'!$B$2,3,IF(M164='Месяц МНТРГ_апрель'!$C$2,2,)))</f>
        <v>4</v>
      </c>
      <c r="O164" s="149">
        <v>263</v>
      </c>
      <c r="P164" s="149">
        <v>262</v>
      </c>
      <c r="Q164" s="81">
        <f t="shared" si="22"/>
        <v>100</v>
      </c>
      <c r="R164" s="90">
        <f t="shared" si="23"/>
        <v>4</v>
      </c>
      <c r="S164" s="91">
        <v>477</v>
      </c>
      <c r="T164" s="91">
        <v>100</v>
      </c>
      <c r="U164" s="15">
        <f t="shared" si="24"/>
        <v>2</v>
      </c>
      <c r="V164" s="91">
        <v>21</v>
      </c>
      <c r="W164" s="91">
        <v>30</v>
      </c>
      <c r="X164" s="19">
        <f t="shared" si="18"/>
        <v>16</v>
      </c>
      <c r="Y164" s="19">
        <f t="shared" si="26"/>
        <v>89</v>
      </c>
      <c r="AB164" s="148"/>
      <c r="AC164" s="145"/>
      <c r="AD164" s="145"/>
    </row>
    <row r="165" spans="1:30" s="144" customFormat="1" ht="30" customHeight="1" x14ac:dyDescent="0.25">
      <c r="A165" s="9" t="s">
        <v>23</v>
      </c>
      <c r="B165" s="41">
        <v>3</v>
      </c>
      <c r="C165" s="152" t="s">
        <v>284</v>
      </c>
      <c r="D165" s="152" t="s">
        <v>483</v>
      </c>
      <c r="E165" s="163" t="s">
        <v>462</v>
      </c>
      <c r="F165" s="15">
        <f t="shared" si="19"/>
        <v>2</v>
      </c>
      <c r="G165" s="175">
        <v>178</v>
      </c>
      <c r="H165" s="175">
        <v>9</v>
      </c>
      <c r="I165" s="225">
        <v>9</v>
      </c>
      <c r="J165" s="15">
        <f t="shared" si="20"/>
        <v>2</v>
      </c>
      <c r="K165" s="263">
        <v>66.666666666666657</v>
      </c>
      <c r="L165" s="15">
        <f t="shared" si="21"/>
        <v>2</v>
      </c>
      <c r="M165" s="194" t="s">
        <v>709</v>
      </c>
      <c r="N165" s="15">
        <f>IF(M165='Месяц МНТРГ_апрель'!$A$2,4,IF(M165='Месяц МНТРГ_апрель'!$B$2,3,IF(M165='Месяц МНТРГ_апрель'!$C$2,2,IF(M165='Месяц МНТРГ_апрель'!$D$2,1,0))))</f>
        <v>3</v>
      </c>
      <c r="O165" s="175">
        <v>180</v>
      </c>
      <c r="P165" s="175">
        <v>179</v>
      </c>
      <c r="Q165" s="70">
        <f t="shared" si="22"/>
        <v>99</v>
      </c>
      <c r="R165" s="15">
        <f t="shared" si="23"/>
        <v>4</v>
      </c>
      <c r="S165" s="175">
        <v>172</v>
      </c>
      <c r="T165" s="175">
        <v>100</v>
      </c>
      <c r="U165" s="15">
        <f t="shared" si="24"/>
        <v>2</v>
      </c>
      <c r="V165" s="175">
        <v>0</v>
      </c>
      <c r="W165" s="175">
        <v>51</v>
      </c>
      <c r="X165" s="19">
        <f t="shared" si="18"/>
        <v>15</v>
      </c>
      <c r="Y165" s="19">
        <f t="shared" si="26"/>
        <v>83</v>
      </c>
      <c r="AB165" s="148"/>
      <c r="AC165" s="145"/>
      <c r="AD165" s="145"/>
    </row>
    <row r="166" spans="1:30" s="144" customFormat="1" ht="30" customHeight="1" x14ac:dyDescent="0.25">
      <c r="A166" s="9" t="s">
        <v>24</v>
      </c>
      <c r="B166" s="41">
        <v>24</v>
      </c>
      <c r="C166" s="152" t="s">
        <v>11</v>
      </c>
      <c r="D166" s="152" t="s">
        <v>494</v>
      </c>
      <c r="E166" s="163" t="s">
        <v>462</v>
      </c>
      <c r="F166" s="15">
        <f t="shared" si="19"/>
        <v>2</v>
      </c>
      <c r="G166" s="175">
        <v>105</v>
      </c>
      <c r="H166" s="175">
        <v>5</v>
      </c>
      <c r="I166" s="258">
        <v>5</v>
      </c>
      <c r="J166" s="15">
        <f t="shared" si="20"/>
        <v>2</v>
      </c>
      <c r="K166" s="263">
        <v>76.666666666666671</v>
      </c>
      <c r="L166" s="15">
        <f t="shared" si="21"/>
        <v>2</v>
      </c>
      <c r="M166" s="266">
        <v>44652</v>
      </c>
      <c r="N166" s="15">
        <f>IF(M166='Месяц МНТРГ_апрель'!$A$2,4,IF(M166='Месяц МНТРГ_апрель'!$B$2,3,IF(M166='Месяц МНТРГ_апрель'!$C$2,2,IF(M166='Месяц МНТРГ_апрель'!$D$2,1,0))))</f>
        <v>4</v>
      </c>
      <c r="O166" s="175">
        <v>105</v>
      </c>
      <c r="P166" s="175">
        <v>94</v>
      </c>
      <c r="Q166" s="70">
        <f t="shared" si="22"/>
        <v>90</v>
      </c>
      <c r="R166" s="15">
        <f t="shared" si="23"/>
        <v>3</v>
      </c>
      <c r="S166" s="175">
        <v>139</v>
      </c>
      <c r="T166" s="175">
        <v>99</v>
      </c>
      <c r="U166" s="15">
        <f t="shared" si="24"/>
        <v>2</v>
      </c>
      <c r="V166" s="175">
        <v>0</v>
      </c>
      <c r="W166" s="175">
        <v>11</v>
      </c>
      <c r="X166" s="19">
        <f t="shared" si="18"/>
        <v>15</v>
      </c>
      <c r="Y166" s="19">
        <f t="shared" si="26"/>
        <v>83</v>
      </c>
      <c r="AB166" s="148"/>
      <c r="AC166" s="145"/>
      <c r="AD166" s="145"/>
    </row>
    <row r="167" spans="1:30" s="144" customFormat="1" ht="30" customHeight="1" x14ac:dyDescent="0.25">
      <c r="A167" s="9" t="s">
        <v>26</v>
      </c>
      <c r="B167" s="41">
        <v>47</v>
      </c>
      <c r="C167" s="6" t="s">
        <v>299</v>
      </c>
      <c r="D167" s="6" t="s">
        <v>535</v>
      </c>
      <c r="E167" s="163" t="s">
        <v>462</v>
      </c>
      <c r="F167" s="15">
        <f t="shared" si="19"/>
        <v>2</v>
      </c>
      <c r="G167" s="175">
        <v>160</v>
      </c>
      <c r="H167" s="175">
        <v>6</v>
      </c>
      <c r="I167" s="188">
        <v>6</v>
      </c>
      <c r="J167" s="15">
        <f t="shared" si="20"/>
        <v>2</v>
      </c>
      <c r="K167" s="263">
        <v>33.333333333333329</v>
      </c>
      <c r="L167" s="15">
        <f t="shared" si="21"/>
        <v>1</v>
      </c>
      <c r="M167" s="185">
        <v>44652</v>
      </c>
      <c r="N167" s="15">
        <f>IF(M167='Месяц МНТРГ_апрель'!$A$2,4,IF(M167='Месяц МНТРГ_апрель'!$B$2,3,IF(M167='Месяц МНТРГ_апрель'!$C$2,2,IF(M167='Месяц МНТРГ_апрель'!$D$2,1,0))))</f>
        <v>4</v>
      </c>
      <c r="O167" s="175">
        <v>156</v>
      </c>
      <c r="P167" s="175">
        <v>144</v>
      </c>
      <c r="Q167" s="70">
        <f t="shared" si="22"/>
        <v>92</v>
      </c>
      <c r="R167" s="15">
        <f t="shared" si="23"/>
        <v>4</v>
      </c>
      <c r="S167" s="175">
        <v>272</v>
      </c>
      <c r="T167" s="175">
        <v>100</v>
      </c>
      <c r="U167" s="15">
        <f t="shared" si="24"/>
        <v>2</v>
      </c>
      <c r="V167" s="175">
        <v>6</v>
      </c>
      <c r="W167" s="175">
        <v>8</v>
      </c>
      <c r="X167" s="19">
        <f t="shared" si="18"/>
        <v>15</v>
      </c>
      <c r="Y167" s="19">
        <f t="shared" si="26"/>
        <v>83</v>
      </c>
      <c r="AB167" s="148"/>
      <c r="AC167" s="145"/>
      <c r="AD167" s="145"/>
    </row>
    <row r="168" spans="1:30" s="144" customFormat="1" ht="30" customHeight="1" x14ac:dyDescent="0.25">
      <c r="A168" s="9" t="s">
        <v>29</v>
      </c>
      <c r="B168" s="41">
        <v>67</v>
      </c>
      <c r="C168" s="152" t="s">
        <v>302</v>
      </c>
      <c r="D168" s="152" t="s">
        <v>555</v>
      </c>
      <c r="E168" s="163" t="s">
        <v>462</v>
      </c>
      <c r="F168" s="15">
        <f t="shared" si="19"/>
        <v>2</v>
      </c>
      <c r="G168" s="91">
        <v>37</v>
      </c>
      <c r="H168" s="91">
        <v>2</v>
      </c>
      <c r="I168" s="256">
        <v>2</v>
      </c>
      <c r="J168" s="15">
        <f t="shared" si="20"/>
        <v>2</v>
      </c>
      <c r="K168" s="261">
        <v>83.3</v>
      </c>
      <c r="L168" s="15">
        <f t="shared" si="21"/>
        <v>3</v>
      </c>
      <c r="M168" s="266">
        <v>44621</v>
      </c>
      <c r="N168" s="15">
        <f>IF(M168='Месяц МНТРГ_апрель'!$A$2,4,IF(M168='Месяц МНТРГ_апрель'!$B$2,3,IF(M168='Месяц МНТРГ_апрель'!$C$2,2,IF(M168='Месяц МНТРГ_апрель'!$D$2,1,0))))</f>
        <v>2</v>
      </c>
      <c r="O168" s="248">
        <v>37</v>
      </c>
      <c r="P168" s="248">
        <v>35</v>
      </c>
      <c r="Q168" s="70">
        <f t="shared" si="22"/>
        <v>95</v>
      </c>
      <c r="R168" s="15">
        <f t="shared" si="23"/>
        <v>4</v>
      </c>
      <c r="S168" s="91">
        <v>48</v>
      </c>
      <c r="T168" s="91">
        <v>100</v>
      </c>
      <c r="U168" s="15">
        <f t="shared" si="24"/>
        <v>2</v>
      </c>
      <c r="V168" s="91">
        <v>0</v>
      </c>
      <c r="W168" s="91">
        <v>2</v>
      </c>
      <c r="X168" s="19">
        <f t="shared" si="18"/>
        <v>15</v>
      </c>
      <c r="Y168" s="19">
        <f t="shared" si="26"/>
        <v>83</v>
      </c>
      <c r="AB168" s="148"/>
      <c r="AC168" s="145"/>
      <c r="AD168" s="145"/>
    </row>
    <row r="169" spans="1:30" s="144" customFormat="1" ht="30" customHeight="1" x14ac:dyDescent="0.25">
      <c r="A169" s="44" t="s">
        <v>31</v>
      </c>
      <c r="B169" s="41">
        <v>87</v>
      </c>
      <c r="C169" s="152" t="s">
        <v>344</v>
      </c>
      <c r="D169" s="152" t="s">
        <v>571</v>
      </c>
      <c r="E169" s="251" t="s">
        <v>462</v>
      </c>
      <c r="F169" s="90">
        <f t="shared" si="19"/>
        <v>2</v>
      </c>
      <c r="G169" s="91">
        <v>9</v>
      </c>
      <c r="H169" s="91">
        <v>1</v>
      </c>
      <c r="I169" s="256">
        <v>1</v>
      </c>
      <c r="J169" s="90">
        <f t="shared" si="20"/>
        <v>2</v>
      </c>
      <c r="K169" s="262">
        <v>88.333333333333329</v>
      </c>
      <c r="L169" s="90">
        <f t="shared" si="21"/>
        <v>3</v>
      </c>
      <c r="M169" s="194">
        <v>44652</v>
      </c>
      <c r="N169" s="15">
        <f>IF(M169='Месяц МНТРГ_апрель'!$A$2,4,IF(M169='Месяц МНТРГ_апрель'!$B$2,3,IF(M169='Месяц МНТРГ_апрель'!$C$2,2,IF(M169='Месяц МНТРГ_апрель'!$D$2,1,0))))</f>
        <v>4</v>
      </c>
      <c r="O169" s="91">
        <v>9</v>
      </c>
      <c r="P169" s="91">
        <v>5</v>
      </c>
      <c r="Q169" s="81">
        <f t="shared" si="22"/>
        <v>56</v>
      </c>
      <c r="R169" s="90">
        <f t="shared" si="23"/>
        <v>2</v>
      </c>
      <c r="S169" s="91">
        <v>12</v>
      </c>
      <c r="T169" s="91">
        <v>100</v>
      </c>
      <c r="U169" s="15">
        <f t="shared" si="24"/>
        <v>2</v>
      </c>
      <c r="V169" s="91">
        <v>0</v>
      </c>
      <c r="W169" s="91">
        <v>11</v>
      </c>
      <c r="X169" s="19">
        <f t="shared" si="18"/>
        <v>15</v>
      </c>
      <c r="Y169" s="19">
        <f t="shared" si="26"/>
        <v>83</v>
      </c>
      <c r="AB169" s="148"/>
      <c r="AC169" s="145"/>
      <c r="AD169" s="145"/>
    </row>
    <row r="170" spans="1:30" s="144" customFormat="1" ht="30" customHeight="1" x14ac:dyDescent="0.25">
      <c r="A170" s="44" t="s">
        <v>31</v>
      </c>
      <c r="B170" s="41">
        <v>88</v>
      </c>
      <c r="C170" s="152" t="s">
        <v>336</v>
      </c>
      <c r="D170" s="152" t="s">
        <v>569</v>
      </c>
      <c r="E170" s="251" t="s">
        <v>462</v>
      </c>
      <c r="F170" s="90">
        <f t="shared" si="19"/>
        <v>2</v>
      </c>
      <c r="G170" s="91">
        <v>44</v>
      </c>
      <c r="H170" s="91">
        <v>3</v>
      </c>
      <c r="I170" s="256">
        <v>3</v>
      </c>
      <c r="J170" s="90">
        <f t="shared" si="20"/>
        <v>2</v>
      </c>
      <c r="K170" s="262">
        <v>95</v>
      </c>
      <c r="L170" s="90">
        <f t="shared" si="21"/>
        <v>4</v>
      </c>
      <c r="M170" s="266">
        <v>44652</v>
      </c>
      <c r="N170" s="15">
        <f>IF(M170='Месяц МНТРГ_апрель'!$A$2,4,IF(M170='Месяц МНТРГ_апрель'!$B$2,3,IF(M170='Месяц МНТРГ_апрель'!$C$2,2,IF(M170='Месяц МНТРГ_апрель'!$D$2,1,0))))</f>
        <v>4</v>
      </c>
      <c r="O170" s="91">
        <v>44</v>
      </c>
      <c r="P170" s="91">
        <v>17</v>
      </c>
      <c r="Q170" s="81">
        <f t="shared" si="22"/>
        <v>39</v>
      </c>
      <c r="R170" s="90">
        <f t="shared" si="23"/>
        <v>1</v>
      </c>
      <c r="S170" s="91">
        <v>39</v>
      </c>
      <c r="T170" s="91">
        <v>100</v>
      </c>
      <c r="U170" s="15">
        <f t="shared" si="24"/>
        <v>2</v>
      </c>
      <c r="V170" s="91">
        <v>2</v>
      </c>
      <c r="W170" s="91">
        <v>17</v>
      </c>
      <c r="X170" s="19">
        <f t="shared" si="18"/>
        <v>15</v>
      </c>
      <c r="Y170" s="19">
        <f t="shared" si="26"/>
        <v>83</v>
      </c>
      <c r="AB170" s="148"/>
      <c r="AC170" s="145"/>
      <c r="AD170" s="145"/>
    </row>
    <row r="171" spans="1:30" s="145" customFormat="1" ht="30" customHeight="1" x14ac:dyDescent="0.25">
      <c r="A171" s="150" t="s">
        <v>34</v>
      </c>
      <c r="B171" s="41">
        <v>101</v>
      </c>
      <c r="C171" s="6" t="s">
        <v>355</v>
      </c>
      <c r="D171" s="6" t="s">
        <v>585</v>
      </c>
      <c r="E171" s="163" t="s">
        <v>462</v>
      </c>
      <c r="F171" s="90">
        <f t="shared" si="19"/>
        <v>2</v>
      </c>
      <c r="G171" s="91">
        <v>39</v>
      </c>
      <c r="H171" s="91">
        <v>2</v>
      </c>
      <c r="I171" s="256">
        <v>2</v>
      </c>
      <c r="J171" s="90">
        <f t="shared" si="20"/>
        <v>2</v>
      </c>
      <c r="K171" s="265">
        <v>90</v>
      </c>
      <c r="L171" s="90">
        <f t="shared" si="21"/>
        <v>3</v>
      </c>
      <c r="M171" s="269" t="s">
        <v>709</v>
      </c>
      <c r="N171" s="15">
        <f>IF(M171='Месяц МНТРГ_апрель'!$A$2,4,IF(M171='Месяц МНТРГ_апрель'!$B$2,3,IF(M171='Месяц МНТРГ_апрель'!$C$2,2,IF(M171='Месяц МНТРГ_апрель'!$D$2,1,0))))</f>
        <v>3</v>
      </c>
      <c r="O171" s="91">
        <v>39</v>
      </c>
      <c r="P171" s="91">
        <v>32</v>
      </c>
      <c r="Q171" s="81">
        <f t="shared" si="22"/>
        <v>82</v>
      </c>
      <c r="R171" s="90">
        <f t="shared" si="23"/>
        <v>3</v>
      </c>
      <c r="S171" s="91">
        <v>49</v>
      </c>
      <c r="T171" s="91">
        <v>100</v>
      </c>
      <c r="U171" s="15">
        <f t="shared" si="24"/>
        <v>2</v>
      </c>
      <c r="V171" s="91">
        <v>0</v>
      </c>
      <c r="W171" s="91">
        <v>6</v>
      </c>
      <c r="X171" s="19">
        <f t="shared" si="18"/>
        <v>15</v>
      </c>
      <c r="Y171" s="19">
        <f t="shared" si="26"/>
        <v>83</v>
      </c>
      <c r="AB171" s="148"/>
    </row>
    <row r="172" spans="1:30" s="145" customFormat="1" ht="30" customHeight="1" x14ac:dyDescent="0.25">
      <c r="A172" s="150" t="s">
        <v>34</v>
      </c>
      <c r="B172" s="41">
        <v>102</v>
      </c>
      <c r="C172" s="6" t="s">
        <v>354</v>
      </c>
      <c r="D172" s="6" t="s">
        <v>587</v>
      </c>
      <c r="E172" s="163" t="s">
        <v>462</v>
      </c>
      <c r="F172" s="90">
        <f t="shared" si="19"/>
        <v>2</v>
      </c>
      <c r="G172" s="91">
        <v>39</v>
      </c>
      <c r="H172" s="91">
        <v>3</v>
      </c>
      <c r="I172" s="256">
        <v>3</v>
      </c>
      <c r="J172" s="90">
        <f t="shared" si="20"/>
        <v>2</v>
      </c>
      <c r="K172" s="265">
        <v>88.333333333333329</v>
      </c>
      <c r="L172" s="90">
        <f t="shared" si="21"/>
        <v>3</v>
      </c>
      <c r="M172" s="266">
        <v>44621</v>
      </c>
      <c r="N172" s="15">
        <f>IF(M172='Месяц МНТРГ_апрель'!$A$2,4,IF(M172='Месяц МНТРГ_апрель'!$B$2,3,IF(M172='Месяц МНТРГ_апрель'!$C$2,2,IF(M172='Месяц МНТРГ_апрель'!$D$2,1,0))))</f>
        <v>2</v>
      </c>
      <c r="O172" s="91">
        <v>40</v>
      </c>
      <c r="P172" s="91">
        <v>38</v>
      </c>
      <c r="Q172" s="81">
        <f t="shared" si="22"/>
        <v>95</v>
      </c>
      <c r="R172" s="90">
        <f t="shared" si="23"/>
        <v>4</v>
      </c>
      <c r="S172" s="91">
        <v>42</v>
      </c>
      <c r="T172" s="91">
        <v>97</v>
      </c>
      <c r="U172" s="15">
        <f t="shared" si="24"/>
        <v>2</v>
      </c>
      <c r="V172" s="91">
        <v>1</v>
      </c>
      <c r="W172" s="91">
        <v>4</v>
      </c>
      <c r="X172" s="19">
        <f t="shared" si="18"/>
        <v>15</v>
      </c>
      <c r="Y172" s="19">
        <f t="shared" si="26"/>
        <v>83</v>
      </c>
      <c r="AB172" s="148"/>
    </row>
    <row r="173" spans="1:30" s="145" customFormat="1" ht="30" customHeight="1" x14ac:dyDescent="0.25">
      <c r="A173" s="44" t="s">
        <v>35</v>
      </c>
      <c r="B173" s="41">
        <v>115</v>
      </c>
      <c r="C173" s="6" t="s">
        <v>363</v>
      </c>
      <c r="D173" s="6" t="s">
        <v>501</v>
      </c>
      <c r="E173" s="252" t="s">
        <v>462</v>
      </c>
      <c r="F173" s="90">
        <f t="shared" si="19"/>
        <v>2</v>
      </c>
      <c r="G173" s="248">
        <v>32</v>
      </c>
      <c r="H173" s="248">
        <v>5</v>
      </c>
      <c r="I173" s="258">
        <v>3</v>
      </c>
      <c r="J173" s="90">
        <f t="shared" si="20"/>
        <v>0</v>
      </c>
      <c r="K173" s="264">
        <v>90</v>
      </c>
      <c r="L173" s="90">
        <f t="shared" si="21"/>
        <v>3</v>
      </c>
      <c r="M173" s="268">
        <v>44652</v>
      </c>
      <c r="N173" s="15">
        <f>IF(M173='Месяц МНТРГ_апрель'!$A$2,4,IF(M173='Месяц МНТРГ_апрель'!$B$2,3,IF(M173='Месяц МНТРГ_апрель'!$C$2,2,IF(M173='Месяц МНТРГ_апрель'!$D$2,1,0))))</f>
        <v>4</v>
      </c>
      <c r="O173" s="272">
        <v>31</v>
      </c>
      <c r="P173" s="272">
        <v>31</v>
      </c>
      <c r="Q173" s="81">
        <f t="shared" si="22"/>
        <v>100</v>
      </c>
      <c r="R173" s="90">
        <f t="shared" si="23"/>
        <v>4</v>
      </c>
      <c r="S173" s="248">
        <v>44</v>
      </c>
      <c r="T173" s="248">
        <v>100</v>
      </c>
      <c r="U173" s="15">
        <f t="shared" si="24"/>
        <v>2</v>
      </c>
      <c r="V173" s="248">
        <v>0</v>
      </c>
      <c r="W173" s="248">
        <v>37</v>
      </c>
      <c r="X173" s="19">
        <f t="shared" si="18"/>
        <v>15</v>
      </c>
      <c r="Y173" s="19">
        <f t="shared" si="26"/>
        <v>83</v>
      </c>
      <c r="AB173" s="148"/>
    </row>
    <row r="174" spans="1:30" s="145" customFormat="1" ht="30" customHeight="1" x14ac:dyDescent="0.25">
      <c r="A174" s="44" t="s">
        <v>38</v>
      </c>
      <c r="B174" s="41">
        <v>152</v>
      </c>
      <c r="C174" s="173" t="s">
        <v>379</v>
      </c>
      <c r="D174" s="173" t="s">
        <v>614</v>
      </c>
      <c r="E174" s="251" t="s">
        <v>462</v>
      </c>
      <c r="F174" s="90">
        <f t="shared" si="19"/>
        <v>2</v>
      </c>
      <c r="G174" s="91">
        <v>72</v>
      </c>
      <c r="H174" s="91">
        <v>3</v>
      </c>
      <c r="I174" s="256">
        <v>3</v>
      </c>
      <c r="J174" s="90">
        <f t="shared" si="20"/>
        <v>2</v>
      </c>
      <c r="K174" s="261">
        <v>83.3</v>
      </c>
      <c r="L174" s="90">
        <f t="shared" si="21"/>
        <v>3</v>
      </c>
      <c r="M174" s="194">
        <v>44652</v>
      </c>
      <c r="N174" s="15">
        <f>IF(M174='Месяц МНТРГ_апрель'!$A$2,4,IF(M174='Месяц МНТРГ_апрель'!$B$2,3,IF(M174='Месяц МНТРГ_апрель'!$C$2,2,IF(M174='Месяц МНТРГ_апрель'!$D$2,1,0))))</f>
        <v>4</v>
      </c>
      <c r="O174" s="248">
        <v>70</v>
      </c>
      <c r="P174" s="248">
        <v>39</v>
      </c>
      <c r="Q174" s="81">
        <f t="shared" si="22"/>
        <v>56</v>
      </c>
      <c r="R174" s="90">
        <f t="shared" si="23"/>
        <v>2</v>
      </c>
      <c r="S174" s="91">
        <v>115</v>
      </c>
      <c r="T174" s="91">
        <v>100</v>
      </c>
      <c r="U174" s="15">
        <f t="shared" si="24"/>
        <v>2</v>
      </c>
      <c r="V174" s="91">
        <v>1</v>
      </c>
      <c r="W174" s="91">
        <v>101</v>
      </c>
      <c r="X174" s="19">
        <f t="shared" si="18"/>
        <v>15</v>
      </c>
      <c r="Y174" s="19">
        <f t="shared" si="26"/>
        <v>83</v>
      </c>
      <c r="AB174" s="148"/>
    </row>
    <row r="175" spans="1:30" s="145" customFormat="1" ht="30" customHeight="1" x14ac:dyDescent="0.25">
      <c r="A175" s="99" t="s">
        <v>39</v>
      </c>
      <c r="B175" s="41">
        <v>187</v>
      </c>
      <c r="C175" s="115" t="s">
        <v>394</v>
      </c>
      <c r="D175" s="115" t="s">
        <v>644</v>
      </c>
      <c r="E175" s="163" t="s">
        <v>462</v>
      </c>
      <c r="F175" s="90">
        <f t="shared" si="19"/>
        <v>2</v>
      </c>
      <c r="G175" s="91">
        <v>294</v>
      </c>
      <c r="H175" s="91">
        <v>12</v>
      </c>
      <c r="I175" s="225">
        <v>12</v>
      </c>
      <c r="J175" s="90">
        <f t="shared" si="20"/>
        <v>2</v>
      </c>
      <c r="K175" s="195">
        <v>81.666666666666671</v>
      </c>
      <c r="L175" s="90">
        <f t="shared" si="21"/>
        <v>3</v>
      </c>
      <c r="M175" s="224">
        <v>44652</v>
      </c>
      <c r="N175" s="15">
        <f>IF(M175='Месяц МНТРГ_апрель'!$A$2,4,IF(M175='Месяц МНТРГ_апрель'!$B$2,3,IF(M175='Месяц МНТРГ_апрель'!$C$2,2,)))</f>
        <v>4</v>
      </c>
      <c r="O175" s="149">
        <v>289</v>
      </c>
      <c r="P175" s="149">
        <v>197</v>
      </c>
      <c r="Q175" s="81">
        <f t="shared" si="22"/>
        <v>68</v>
      </c>
      <c r="R175" s="90">
        <f t="shared" si="23"/>
        <v>2</v>
      </c>
      <c r="S175" s="91">
        <v>360</v>
      </c>
      <c r="T175" s="91">
        <v>100</v>
      </c>
      <c r="U175" s="15">
        <f t="shared" si="24"/>
        <v>2</v>
      </c>
      <c r="V175" s="91">
        <v>15</v>
      </c>
      <c r="W175" s="91">
        <v>38</v>
      </c>
      <c r="X175" s="19">
        <f t="shared" si="18"/>
        <v>15</v>
      </c>
      <c r="Y175" s="19">
        <f t="shared" si="26"/>
        <v>83</v>
      </c>
      <c r="AB175" s="148"/>
    </row>
    <row r="176" spans="1:30" s="145" customFormat="1" ht="30" customHeight="1" x14ac:dyDescent="0.25">
      <c r="A176" s="9" t="s">
        <v>23</v>
      </c>
      <c r="B176" s="41">
        <v>4</v>
      </c>
      <c r="C176" s="152" t="s">
        <v>287</v>
      </c>
      <c r="D176" s="152" t="s">
        <v>484</v>
      </c>
      <c r="E176" s="163" t="s">
        <v>462</v>
      </c>
      <c r="F176" s="15">
        <f t="shared" si="19"/>
        <v>2</v>
      </c>
      <c r="G176" s="175">
        <v>27</v>
      </c>
      <c r="H176" s="175">
        <v>3</v>
      </c>
      <c r="I176" s="256">
        <v>3</v>
      </c>
      <c r="J176" s="15">
        <f t="shared" si="20"/>
        <v>2</v>
      </c>
      <c r="K176" s="262">
        <v>81.666666666666671</v>
      </c>
      <c r="L176" s="15">
        <f t="shared" si="21"/>
        <v>3</v>
      </c>
      <c r="M176" s="194">
        <v>44652</v>
      </c>
      <c r="N176" s="15">
        <f>IF(M176='Месяц МНТРГ_апрель'!$A$2,4,IF(M176='Месяц МНТРГ_апрель'!$B$2,3,IF(M176='Месяц МНТРГ_апрель'!$C$2,2,IF(M176='Месяц МНТРГ_апрель'!$D$2,1,0))))</f>
        <v>4</v>
      </c>
      <c r="O176" s="175">
        <v>27</v>
      </c>
      <c r="P176" s="175">
        <v>12</v>
      </c>
      <c r="Q176" s="70">
        <f t="shared" si="22"/>
        <v>44</v>
      </c>
      <c r="R176" s="15">
        <f t="shared" si="23"/>
        <v>1</v>
      </c>
      <c r="S176" s="175">
        <v>26</v>
      </c>
      <c r="T176" s="175">
        <v>100</v>
      </c>
      <c r="U176" s="15">
        <f t="shared" si="24"/>
        <v>2</v>
      </c>
      <c r="V176" s="175">
        <v>0</v>
      </c>
      <c r="W176" s="175">
        <v>4</v>
      </c>
      <c r="X176" s="19">
        <f t="shared" si="18"/>
        <v>14</v>
      </c>
      <c r="Y176" s="19">
        <f t="shared" si="26"/>
        <v>78</v>
      </c>
      <c r="AB176" s="148"/>
    </row>
    <row r="177" spans="1:30" s="145" customFormat="1" ht="30" customHeight="1" x14ac:dyDescent="0.25">
      <c r="A177" s="9" t="s">
        <v>24</v>
      </c>
      <c r="B177" s="41">
        <v>25</v>
      </c>
      <c r="C177" s="152" t="s">
        <v>10</v>
      </c>
      <c r="D177" s="152" t="s">
        <v>506</v>
      </c>
      <c r="E177" s="163" t="s">
        <v>462</v>
      </c>
      <c r="F177" s="15">
        <f t="shared" si="19"/>
        <v>2</v>
      </c>
      <c r="G177" s="175">
        <v>250</v>
      </c>
      <c r="H177" s="175">
        <v>12</v>
      </c>
      <c r="I177" s="188">
        <v>12</v>
      </c>
      <c r="J177" s="15">
        <f t="shared" si="20"/>
        <v>2</v>
      </c>
      <c r="K177" s="263">
        <v>61.666666666666671</v>
      </c>
      <c r="L177" s="15">
        <f t="shared" si="21"/>
        <v>2</v>
      </c>
      <c r="M177" s="194">
        <v>44621</v>
      </c>
      <c r="N177" s="15">
        <f>IF(M177='Месяц МНТРГ_апрель'!$A$2,4,IF(M177='Месяц МНТРГ_апрель'!$B$2,3,IF(M177='Месяц МНТРГ_апрель'!$C$2,2,IF(M177='Месяц МНТРГ_апрель'!$D$2,1,0))))</f>
        <v>2</v>
      </c>
      <c r="O177" s="175">
        <v>250</v>
      </c>
      <c r="P177" s="175">
        <v>244</v>
      </c>
      <c r="Q177" s="70">
        <f t="shared" si="22"/>
        <v>98</v>
      </c>
      <c r="R177" s="15">
        <f t="shared" si="23"/>
        <v>4</v>
      </c>
      <c r="S177" s="175">
        <v>336</v>
      </c>
      <c r="T177" s="175">
        <v>100</v>
      </c>
      <c r="U177" s="15">
        <f t="shared" si="24"/>
        <v>2</v>
      </c>
      <c r="V177" s="175">
        <v>2</v>
      </c>
      <c r="W177" s="175">
        <v>6</v>
      </c>
      <c r="X177" s="19">
        <f t="shared" si="18"/>
        <v>14</v>
      </c>
      <c r="Y177" s="19">
        <f t="shared" si="26"/>
        <v>78</v>
      </c>
      <c r="AB177" s="148"/>
    </row>
    <row r="178" spans="1:30" s="145" customFormat="1" ht="30" customHeight="1" x14ac:dyDescent="0.25">
      <c r="A178" s="9" t="s">
        <v>29</v>
      </c>
      <c r="B178" s="41">
        <v>68</v>
      </c>
      <c r="C178" s="152" t="s">
        <v>307</v>
      </c>
      <c r="D178" s="152" t="s">
        <v>556</v>
      </c>
      <c r="E178" s="163" t="s">
        <v>462</v>
      </c>
      <c r="F178" s="15">
        <f t="shared" si="19"/>
        <v>2</v>
      </c>
      <c r="G178" s="91">
        <v>24</v>
      </c>
      <c r="H178" s="91">
        <v>2</v>
      </c>
      <c r="I178" s="256">
        <v>2</v>
      </c>
      <c r="J178" s="15">
        <f t="shared" si="20"/>
        <v>2</v>
      </c>
      <c r="K178" s="261">
        <v>78.3</v>
      </c>
      <c r="L178" s="15">
        <f t="shared" si="21"/>
        <v>2</v>
      </c>
      <c r="M178" s="194">
        <v>44652</v>
      </c>
      <c r="N178" s="15">
        <f>IF(M178='Месяц МНТРГ_апрель'!$A$2,4,IF(M178='Месяц МНТРГ_апрель'!$B$2,3,IF(M178='Месяц МНТРГ_апрель'!$C$2,2,IF(M178='Месяц МНТРГ_апрель'!$D$2,1,0))))</f>
        <v>4</v>
      </c>
      <c r="O178" s="248">
        <v>24</v>
      </c>
      <c r="P178" s="248">
        <v>18</v>
      </c>
      <c r="Q178" s="70">
        <f t="shared" si="22"/>
        <v>75</v>
      </c>
      <c r="R178" s="15">
        <f t="shared" si="23"/>
        <v>2</v>
      </c>
      <c r="S178" s="91">
        <v>36</v>
      </c>
      <c r="T178" s="91">
        <v>100</v>
      </c>
      <c r="U178" s="15">
        <f t="shared" si="24"/>
        <v>2</v>
      </c>
      <c r="V178" s="91">
        <v>0</v>
      </c>
      <c r="W178" s="91">
        <v>3</v>
      </c>
      <c r="X178" s="19">
        <f t="shared" si="18"/>
        <v>14</v>
      </c>
      <c r="Y178" s="19">
        <f t="shared" si="26"/>
        <v>78</v>
      </c>
      <c r="AB178" s="148"/>
    </row>
    <row r="179" spans="1:30" s="145" customFormat="1" ht="30" customHeight="1" x14ac:dyDescent="0.25">
      <c r="A179" s="150" t="s">
        <v>34</v>
      </c>
      <c r="B179" s="41">
        <v>103</v>
      </c>
      <c r="C179" s="6" t="s">
        <v>356</v>
      </c>
      <c r="D179" s="6" t="s">
        <v>586</v>
      </c>
      <c r="E179" s="163" t="s">
        <v>462</v>
      </c>
      <c r="F179" s="90">
        <f t="shared" si="19"/>
        <v>2</v>
      </c>
      <c r="G179" s="91">
        <v>68</v>
      </c>
      <c r="H179" s="91">
        <v>5</v>
      </c>
      <c r="I179" s="256">
        <v>3</v>
      </c>
      <c r="J179" s="90">
        <f t="shared" si="20"/>
        <v>0</v>
      </c>
      <c r="K179" s="265">
        <v>85</v>
      </c>
      <c r="L179" s="90">
        <f t="shared" si="21"/>
        <v>3</v>
      </c>
      <c r="M179" s="269" t="s">
        <v>709</v>
      </c>
      <c r="N179" s="15">
        <f>IF(M179='Месяц МНТРГ_апрель'!$A$2,4,IF(M179='Месяц МНТРГ_апрель'!$B$2,3,IF(M179='Месяц МНТРГ_апрель'!$C$2,2,IF(M179='Месяц МНТРГ_апрель'!$D$2,1,0))))</f>
        <v>3</v>
      </c>
      <c r="O179" s="91">
        <v>68</v>
      </c>
      <c r="P179" s="91">
        <v>67</v>
      </c>
      <c r="Q179" s="81">
        <f t="shared" si="22"/>
        <v>99</v>
      </c>
      <c r="R179" s="90">
        <f t="shared" si="23"/>
        <v>4</v>
      </c>
      <c r="S179" s="91">
        <v>93</v>
      </c>
      <c r="T179" s="91">
        <v>100</v>
      </c>
      <c r="U179" s="15">
        <f t="shared" si="24"/>
        <v>2</v>
      </c>
      <c r="V179" s="91">
        <v>1</v>
      </c>
      <c r="W179" s="91">
        <v>1</v>
      </c>
      <c r="X179" s="19">
        <f t="shared" si="18"/>
        <v>14</v>
      </c>
      <c r="Y179" s="19">
        <f t="shared" si="26"/>
        <v>78</v>
      </c>
      <c r="AB179" s="148"/>
    </row>
    <row r="180" spans="1:30" s="145" customFormat="1" ht="30" customHeight="1" x14ac:dyDescent="0.25">
      <c r="A180" s="44" t="s">
        <v>35</v>
      </c>
      <c r="B180" s="41">
        <v>116</v>
      </c>
      <c r="C180" s="6" t="s">
        <v>365</v>
      </c>
      <c r="D180" s="6" t="s">
        <v>668</v>
      </c>
      <c r="E180" s="252" t="s">
        <v>462</v>
      </c>
      <c r="F180" s="90">
        <f t="shared" si="19"/>
        <v>2</v>
      </c>
      <c r="G180" s="248">
        <v>18</v>
      </c>
      <c r="H180" s="248">
        <v>2</v>
      </c>
      <c r="I180" s="258">
        <v>1</v>
      </c>
      <c r="J180" s="90">
        <f t="shared" si="20"/>
        <v>0</v>
      </c>
      <c r="K180" s="264">
        <v>76.666666666666671</v>
      </c>
      <c r="L180" s="90">
        <f t="shared" si="21"/>
        <v>2</v>
      </c>
      <c r="M180" s="268">
        <v>44652</v>
      </c>
      <c r="N180" s="15">
        <f>IF(M180='Месяц МНТРГ_апрель'!$A$2,4,IF(M180='Месяц МНТРГ_апрель'!$B$2,3,IF(M180='Месяц МНТРГ_апрель'!$C$2,2,IF(M180='Месяц МНТРГ_апрель'!$D$2,1,0))))</f>
        <v>4</v>
      </c>
      <c r="O180" s="272">
        <v>18</v>
      </c>
      <c r="P180" s="272">
        <v>18</v>
      </c>
      <c r="Q180" s="81">
        <f t="shared" si="22"/>
        <v>100</v>
      </c>
      <c r="R180" s="90">
        <f t="shared" si="23"/>
        <v>4</v>
      </c>
      <c r="S180" s="248">
        <v>20</v>
      </c>
      <c r="T180" s="248">
        <v>100</v>
      </c>
      <c r="U180" s="15">
        <f t="shared" si="24"/>
        <v>2</v>
      </c>
      <c r="V180" s="248">
        <v>9</v>
      </c>
      <c r="W180" s="248">
        <v>37</v>
      </c>
      <c r="X180" s="19">
        <f t="shared" si="18"/>
        <v>14</v>
      </c>
      <c r="Y180" s="19">
        <f t="shared" si="26"/>
        <v>78</v>
      </c>
      <c r="AB180" s="148"/>
    </row>
    <row r="181" spans="1:30" s="145" customFormat="1" ht="30" customHeight="1" x14ac:dyDescent="0.25">
      <c r="A181" s="44" t="s">
        <v>38</v>
      </c>
      <c r="B181" s="41">
        <v>153</v>
      </c>
      <c r="C181" s="173" t="s">
        <v>380</v>
      </c>
      <c r="D181" s="173" t="s">
        <v>612</v>
      </c>
      <c r="E181" s="251" t="s">
        <v>462</v>
      </c>
      <c r="F181" s="90">
        <f t="shared" si="19"/>
        <v>2</v>
      </c>
      <c r="G181" s="91">
        <v>32</v>
      </c>
      <c r="H181" s="91">
        <v>2</v>
      </c>
      <c r="I181" s="256">
        <v>2</v>
      </c>
      <c r="J181" s="90">
        <f t="shared" si="20"/>
        <v>2</v>
      </c>
      <c r="K181" s="261">
        <v>88.3</v>
      </c>
      <c r="L181" s="90">
        <f t="shared" si="21"/>
        <v>3</v>
      </c>
      <c r="M181" s="266">
        <v>44652</v>
      </c>
      <c r="N181" s="15">
        <f>IF(M181='Месяц МНТРГ_апрель'!$A$2,4,IF(M181='Месяц МНТРГ_апрель'!$B$2,3,IF(M181='Месяц МНТРГ_апрель'!$C$2,2,IF(M181='Месяц МНТРГ_апрель'!$D$2,1,0))))</f>
        <v>4</v>
      </c>
      <c r="O181" s="248">
        <v>31</v>
      </c>
      <c r="P181" s="248">
        <v>10</v>
      </c>
      <c r="Q181" s="81">
        <f t="shared" si="22"/>
        <v>32</v>
      </c>
      <c r="R181" s="90">
        <f t="shared" si="23"/>
        <v>1</v>
      </c>
      <c r="S181" s="91">
        <v>51</v>
      </c>
      <c r="T181" s="91">
        <v>97</v>
      </c>
      <c r="U181" s="15">
        <f t="shared" si="24"/>
        <v>2</v>
      </c>
      <c r="V181" s="91">
        <v>1</v>
      </c>
      <c r="W181" s="91">
        <v>28</v>
      </c>
      <c r="X181" s="19">
        <f t="shared" si="18"/>
        <v>14</v>
      </c>
      <c r="Y181" s="19">
        <f t="shared" si="26"/>
        <v>78</v>
      </c>
      <c r="AB181" s="148"/>
    </row>
    <row r="182" spans="1:30" s="145" customFormat="1" ht="30" customHeight="1" x14ac:dyDescent="0.25">
      <c r="A182" s="99" t="s">
        <v>39</v>
      </c>
      <c r="B182" s="41">
        <v>188</v>
      </c>
      <c r="C182" s="115" t="s">
        <v>399</v>
      </c>
      <c r="D182" s="115" t="s">
        <v>634</v>
      </c>
      <c r="E182" s="163" t="s">
        <v>462</v>
      </c>
      <c r="F182" s="90">
        <f t="shared" si="19"/>
        <v>2</v>
      </c>
      <c r="G182" s="91">
        <v>226</v>
      </c>
      <c r="H182" s="91">
        <v>10</v>
      </c>
      <c r="I182" s="225">
        <v>10</v>
      </c>
      <c r="J182" s="90">
        <f t="shared" si="20"/>
        <v>2</v>
      </c>
      <c r="K182" s="195">
        <v>75</v>
      </c>
      <c r="L182" s="90">
        <f t="shared" si="21"/>
        <v>2</v>
      </c>
      <c r="M182" s="185">
        <v>44652</v>
      </c>
      <c r="N182" s="15">
        <f>IF(M182='Месяц МНТРГ_апрель'!$A$2,4,IF(M182='Месяц МНТРГ_апрель'!$B$2,3,IF(M182='Месяц МНТРГ_апрель'!$C$2,2,)))</f>
        <v>4</v>
      </c>
      <c r="O182" s="149">
        <v>220</v>
      </c>
      <c r="P182" s="149">
        <v>168</v>
      </c>
      <c r="Q182" s="81">
        <f t="shared" si="22"/>
        <v>76</v>
      </c>
      <c r="R182" s="90">
        <f t="shared" si="23"/>
        <v>2</v>
      </c>
      <c r="S182" s="91">
        <v>354</v>
      </c>
      <c r="T182" s="91">
        <v>100</v>
      </c>
      <c r="U182" s="15">
        <f t="shared" si="24"/>
        <v>2</v>
      </c>
      <c r="V182" s="91">
        <v>53</v>
      </c>
      <c r="W182" s="91">
        <v>125</v>
      </c>
      <c r="X182" s="19">
        <f t="shared" si="18"/>
        <v>14</v>
      </c>
      <c r="Y182" s="19">
        <f t="shared" si="26"/>
        <v>78</v>
      </c>
      <c r="AB182" s="148"/>
    </row>
    <row r="183" spans="1:30" s="145" customFormat="1" ht="30" customHeight="1" x14ac:dyDescent="0.25">
      <c r="A183" s="99" t="s">
        <v>39</v>
      </c>
      <c r="B183" s="41">
        <v>189</v>
      </c>
      <c r="C183" s="115" t="s">
        <v>389</v>
      </c>
      <c r="D183" s="115" t="s">
        <v>654</v>
      </c>
      <c r="E183" s="163" t="s">
        <v>462</v>
      </c>
      <c r="F183" s="90">
        <f t="shared" si="19"/>
        <v>2</v>
      </c>
      <c r="G183" s="91">
        <v>342</v>
      </c>
      <c r="H183" s="91">
        <v>13</v>
      </c>
      <c r="I183" s="197">
        <v>13</v>
      </c>
      <c r="J183" s="90">
        <f t="shared" si="20"/>
        <v>2</v>
      </c>
      <c r="K183" s="195">
        <v>48.333333333333336</v>
      </c>
      <c r="L183" s="90">
        <f t="shared" si="21"/>
        <v>1</v>
      </c>
      <c r="M183" s="185">
        <v>44652</v>
      </c>
      <c r="N183" s="15">
        <f>IF(M183='Месяц МНТРГ_апрель'!$A$2,4,IF(M183='Месяц МНТРГ_апрель'!$B$2,3,IF(M183='Месяц МНТРГ_апрель'!$C$2,2,)))</f>
        <v>4</v>
      </c>
      <c r="O183" s="149">
        <v>335</v>
      </c>
      <c r="P183" s="149">
        <v>280</v>
      </c>
      <c r="Q183" s="81">
        <f t="shared" si="22"/>
        <v>84</v>
      </c>
      <c r="R183" s="90">
        <f t="shared" si="23"/>
        <v>3</v>
      </c>
      <c r="S183" s="91">
        <v>568</v>
      </c>
      <c r="T183" s="91">
        <v>94</v>
      </c>
      <c r="U183" s="15">
        <f t="shared" si="24"/>
        <v>2</v>
      </c>
      <c r="V183" s="91">
        <v>17</v>
      </c>
      <c r="W183" s="91">
        <v>82</v>
      </c>
      <c r="X183" s="19">
        <f t="shared" si="18"/>
        <v>14</v>
      </c>
      <c r="Y183" s="19">
        <f t="shared" si="26"/>
        <v>78</v>
      </c>
      <c r="AB183" s="148"/>
    </row>
    <row r="184" spans="1:30" s="145" customFormat="1" ht="30" customHeight="1" x14ac:dyDescent="0.25">
      <c r="A184" s="99" t="s">
        <v>39</v>
      </c>
      <c r="B184" s="41">
        <v>190</v>
      </c>
      <c r="C184" s="115" t="s">
        <v>433</v>
      </c>
      <c r="D184" s="115" t="s">
        <v>626</v>
      </c>
      <c r="E184" s="163" t="s">
        <v>462</v>
      </c>
      <c r="F184" s="90">
        <f t="shared" si="19"/>
        <v>2</v>
      </c>
      <c r="G184" s="91">
        <v>261</v>
      </c>
      <c r="H184" s="91">
        <v>10</v>
      </c>
      <c r="I184" s="225">
        <v>10</v>
      </c>
      <c r="J184" s="90">
        <f t="shared" si="20"/>
        <v>2</v>
      </c>
      <c r="K184" s="195">
        <v>91.666666666666657</v>
      </c>
      <c r="L184" s="90">
        <f t="shared" si="21"/>
        <v>4</v>
      </c>
      <c r="M184" s="167">
        <v>0</v>
      </c>
      <c r="N184" s="15">
        <f>IF(M184='Месяц МНТРГ_апрель'!$A$2,4,IF(M184='Месяц МНТРГ_апрель'!$B$2,3,IF(M184='Месяц МНТРГ_апрель'!$C$2,2,)))</f>
        <v>0</v>
      </c>
      <c r="O184" s="149">
        <v>256</v>
      </c>
      <c r="P184" s="149">
        <v>255</v>
      </c>
      <c r="Q184" s="81">
        <f t="shared" si="22"/>
        <v>100</v>
      </c>
      <c r="R184" s="90">
        <f t="shared" si="23"/>
        <v>4</v>
      </c>
      <c r="S184" s="91">
        <v>434</v>
      </c>
      <c r="T184" s="91">
        <v>100</v>
      </c>
      <c r="U184" s="15">
        <f t="shared" si="24"/>
        <v>2</v>
      </c>
      <c r="V184" s="91">
        <v>30</v>
      </c>
      <c r="W184" s="91">
        <v>33</v>
      </c>
      <c r="X184" s="19">
        <f t="shared" si="18"/>
        <v>14</v>
      </c>
      <c r="Y184" s="19">
        <f t="shared" si="26"/>
        <v>78</v>
      </c>
      <c r="AB184" s="148"/>
    </row>
    <row r="185" spans="1:30" s="145" customFormat="1" ht="30" customHeight="1" x14ac:dyDescent="0.25">
      <c r="A185" s="99" t="s">
        <v>39</v>
      </c>
      <c r="B185" s="41">
        <v>191</v>
      </c>
      <c r="C185" s="115" t="s">
        <v>391</v>
      </c>
      <c r="D185" s="115" t="s">
        <v>640</v>
      </c>
      <c r="E185" s="163" t="s">
        <v>462</v>
      </c>
      <c r="F185" s="90">
        <f t="shared" si="19"/>
        <v>2</v>
      </c>
      <c r="G185" s="91">
        <v>89</v>
      </c>
      <c r="H185" s="91">
        <v>7</v>
      </c>
      <c r="I185" s="225">
        <v>7</v>
      </c>
      <c r="J185" s="90">
        <f t="shared" si="20"/>
        <v>2</v>
      </c>
      <c r="K185" s="195">
        <v>93.333333333333329</v>
      </c>
      <c r="L185" s="90">
        <f t="shared" si="21"/>
        <v>4</v>
      </c>
      <c r="M185" s="167">
        <v>0</v>
      </c>
      <c r="N185" s="15">
        <f>IF(M185='Месяц МНТРГ_апрель'!$A$2,4,IF(M185='Месяц МНТРГ_апрель'!$B$2,3,IF(M185='Месяц МНТРГ_апрель'!$C$2,2,)))</f>
        <v>0</v>
      </c>
      <c r="O185" s="149">
        <v>90</v>
      </c>
      <c r="P185" s="149">
        <v>90</v>
      </c>
      <c r="Q185" s="81">
        <f t="shared" si="22"/>
        <v>100</v>
      </c>
      <c r="R185" s="90">
        <f t="shared" si="23"/>
        <v>4</v>
      </c>
      <c r="S185" s="91">
        <v>141</v>
      </c>
      <c r="T185" s="91">
        <v>100</v>
      </c>
      <c r="U185" s="15">
        <f t="shared" si="24"/>
        <v>2</v>
      </c>
      <c r="V185" s="91">
        <v>8</v>
      </c>
      <c r="W185" s="91">
        <v>9</v>
      </c>
      <c r="X185" s="19">
        <f t="shared" si="18"/>
        <v>14</v>
      </c>
      <c r="Y185" s="19">
        <f t="shared" si="26"/>
        <v>78</v>
      </c>
      <c r="AB185" s="148"/>
    </row>
    <row r="186" spans="1:30" s="145" customFormat="1" ht="30" customHeight="1" x14ac:dyDescent="0.25">
      <c r="A186" s="99" t="s">
        <v>39</v>
      </c>
      <c r="B186" s="41">
        <v>192</v>
      </c>
      <c r="C186" s="115" t="s">
        <v>392</v>
      </c>
      <c r="D186" s="115" t="s">
        <v>629</v>
      </c>
      <c r="E186" s="163" t="s">
        <v>462</v>
      </c>
      <c r="F186" s="90">
        <f t="shared" si="19"/>
        <v>2</v>
      </c>
      <c r="G186" s="91">
        <v>326</v>
      </c>
      <c r="H186" s="91">
        <v>12</v>
      </c>
      <c r="I186" s="225">
        <v>12</v>
      </c>
      <c r="J186" s="90">
        <f t="shared" si="20"/>
        <v>2</v>
      </c>
      <c r="K186" s="195">
        <v>91.666666666666657</v>
      </c>
      <c r="L186" s="90">
        <f t="shared" si="21"/>
        <v>4</v>
      </c>
      <c r="M186" s="192">
        <v>0</v>
      </c>
      <c r="N186" s="15">
        <f>IF(M186='Месяц МНТРГ_апрель'!$A$2,4,IF(M186='Месяц МНТРГ_апрель'!$B$2,3,IF(M186='Месяц МНТРГ_апрель'!$C$2,2,)))</f>
        <v>0</v>
      </c>
      <c r="O186" s="149">
        <v>322</v>
      </c>
      <c r="P186" s="149">
        <v>321</v>
      </c>
      <c r="Q186" s="81">
        <f t="shared" si="22"/>
        <v>100</v>
      </c>
      <c r="R186" s="90">
        <f t="shared" si="23"/>
        <v>4</v>
      </c>
      <c r="S186" s="91">
        <v>437</v>
      </c>
      <c r="T186" s="91">
        <v>100</v>
      </c>
      <c r="U186" s="15">
        <f t="shared" si="24"/>
        <v>2</v>
      </c>
      <c r="V186" s="91">
        <v>36</v>
      </c>
      <c r="W186" s="91">
        <v>18</v>
      </c>
      <c r="X186" s="19">
        <f t="shared" si="18"/>
        <v>14</v>
      </c>
      <c r="Y186" s="19">
        <f t="shared" si="26"/>
        <v>78</v>
      </c>
      <c r="AB186" s="148"/>
    </row>
    <row r="187" spans="1:30" s="145" customFormat="1" ht="30" customHeight="1" x14ac:dyDescent="0.25">
      <c r="A187" s="9" t="s">
        <v>25</v>
      </c>
      <c r="B187" s="41">
        <v>41</v>
      </c>
      <c r="C187" s="152" t="s">
        <v>292</v>
      </c>
      <c r="D187" s="152" t="s">
        <v>531</v>
      </c>
      <c r="E187" s="163" t="s">
        <v>462</v>
      </c>
      <c r="F187" s="15">
        <f t="shared" si="19"/>
        <v>2</v>
      </c>
      <c r="G187" s="91">
        <v>103</v>
      </c>
      <c r="H187" s="91">
        <v>4</v>
      </c>
      <c r="I187" s="256">
        <v>4</v>
      </c>
      <c r="J187" s="15">
        <f t="shared" si="20"/>
        <v>2</v>
      </c>
      <c r="K187" s="261">
        <v>63.3</v>
      </c>
      <c r="L187" s="15">
        <f t="shared" si="21"/>
        <v>2</v>
      </c>
      <c r="M187" s="194" t="s">
        <v>709</v>
      </c>
      <c r="N187" s="15">
        <f>IF(M187='Месяц МНТРГ_апрель'!$A$2,4,IF(M187='Месяц МНТРГ_апрель'!$B$2,3,IF(M187='Месяц МНТРГ_апрель'!$C$2,2,IF(M187='Месяц МНТРГ_апрель'!$D$2,1,0))))</f>
        <v>3</v>
      </c>
      <c r="O187" s="149">
        <v>103</v>
      </c>
      <c r="P187" s="149">
        <v>86</v>
      </c>
      <c r="Q187" s="70">
        <f t="shared" si="22"/>
        <v>83</v>
      </c>
      <c r="R187" s="15">
        <f t="shared" si="23"/>
        <v>3</v>
      </c>
      <c r="S187" s="91">
        <v>127</v>
      </c>
      <c r="T187" s="91">
        <v>89</v>
      </c>
      <c r="U187" s="15">
        <f t="shared" si="24"/>
        <v>1</v>
      </c>
      <c r="V187" s="91">
        <v>1</v>
      </c>
      <c r="W187" s="91">
        <v>45</v>
      </c>
      <c r="X187" s="19">
        <f t="shared" si="18"/>
        <v>13</v>
      </c>
      <c r="Y187" s="19">
        <f t="shared" si="26"/>
        <v>72</v>
      </c>
      <c r="AB187" s="148"/>
    </row>
    <row r="188" spans="1:30" s="144" customFormat="1" ht="30" customHeight="1" x14ac:dyDescent="0.25">
      <c r="A188" s="99" t="s">
        <v>39</v>
      </c>
      <c r="B188" s="41">
        <v>193</v>
      </c>
      <c r="C188" s="115" t="s">
        <v>437</v>
      </c>
      <c r="D188" s="115" t="s">
        <v>652</v>
      </c>
      <c r="E188" s="163" t="s">
        <v>462</v>
      </c>
      <c r="F188" s="90">
        <f t="shared" si="19"/>
        <v>2</v>
      </c>
      <c r="G188" s="91">
        <v>321</v>
      </c>
      <c r="H188" s="91">
        <v>12</v>
      </c>
      <c r="I188" s="225">
        <v>12</v>
      </c>
      <c r="J188" s="90">
        <f t="shared" si="20"/>
        <v>2</v>
      </c>
      <c r="K188" s="195">
        <v>73.333333333333329</v>
      </c>
      <c r="L188" s="90">
        <f t="shared" si="21"/>
        <v>2</v>
      </c>
      <c r="M188" s="224">
        <v>44652</v>
      </c>
      <c r="N188" s="15">
        <f>IF(M188='Месяц МНТРГ_апрель'!$A$2,4,IF(M188='Месяц МНТРГ_апрель'!$B$2,3,IF(M188='Месяц МНТРГ_апрель'!$C$2,2,IF(M188='Месяц МНТРГ_апрель'!$D$2,1,0))))</f>
        <v>4</v>
      </c>
      <c r="O188" s="149">
        <v>321</v>
      </c>
      <c r="P188" s="149">
        <v>68</v>
      </c>
      <c r="Q188" s="81">
        <f t="shared" si="22"/>
        <v>21</v>
      </c>
      <c r="R188" s="90">
        <f t="shared" si="23"/>
        <v>1</v>
      </c>
      <c r="S188" s="91">
        <v>528</v>
      </c>
      <c r="T188" s="91">
        <v>98</v>
      </c>
      <c r="U188" s="15">
        <f t="shared" si="24"/>
        <v>2</v>
      </c>
      <c r="V188" s="91">
        <v>29</v>
      </c>
      <c r="W188" s="91">
        <v>85</v>
      </c>
      <c r="X188" s="19">
        <f t="shared" si="18"/>
        <v>13</v>
      </c>
      <c r="Y188" s="19">
        <f t="shared" si="26"/>
        <v>72</v>
      </c>
      <c r="AB188" s="148"/>
      <c r="AC188" s="145"/>
      <c r="AD188" s="145"/>
    </row>
    <row r="189" spans="1:30" s="145" customFormat="1" ht="30" customHeight="1" x14ac:dyDescent="0.25">
      <c r="A189" s="9" t="s">
        <v>23</v>
      </c>
      <c r="B189" s="41">
        <v>5</v>
      </c>
      <c r="C189" s="152" t="s">
        <v>285</v>
      </c>
      <c r="D189" s="152" t="s">
        <v>482</v>
      </c>
      <c r="E189" s="163" t="s">
        <v>462</v>
      </c>
      <c r="F189" s="15">
        <f t="shared" si="19"/>
        <v>2</v>
      </c>
      <c r="G189" s="175">
        <v>193</v>
      </c>
      <c r="H189" s="175">
        <v>11</v>
      </c>
      <c r="I189" s="225">
        <v>11</v>
      </c>
      <c r="J189" s="15">
        <f t="shared" si="20"/>
        <v>2</v>
      </c>
      <c r="K189" s="263">
        <v>60</v>
      </c>
      <c r="L189" s="15">
        <f t="shared" si="21"/>
        <v>2</v>
      </c>
      <c r="M189" s="267">
        <v>0</v>
      </c>
      <c r="N189" s="15">
        <f>IF(M189='Месяц МНТРГ_апрель'!$A$2,4,IF(M189='Месяц МНТРГ_апрель'!$B$2,3,IF(M189='Месяц МНТРГ_апрель'!$C$2,2,IF(M189='Месяц МНТРГ_апрель'!$D$2,1,0))))</f>
        <v>0</v>
      </c>
      <c r="O189" s="175">
        <v>192</v>
      </c>
      <c r="P189" s="175">
        <v>182</v>
      </c>
      <c r="Q189" s="70">
        <f t="shared" si="22"/>
        <v>95</v>
      </c>
      <c r="R189" s="15">
        <f t="shared" si="23"/>
        <v>4</v>
      </c>
      <c r="S189" s="175">
        <v>216</v>
      </c>
      <c r="T189" s="175">
        <v>100</v>
      </c>
      <c r="U189" s="15">
        <f t="shared" si="24"/>
        <v>2</v>
      </c>
      <c r="V189" s="175">
        <v>0</v>
      </c>
      <c r="W189" s="175">
        <v>7</v>
      </c>
      <c r="X189" s="19">
        <f t="shared" si="18"/>
        <v>12</v>
      </c>
      <c r="Y189" s="19">
        <f t="shared" ref="Y189:Y208" si="27">ROUND(X189/$X$2*100,0)</f>
        <v>67</v>
      </c>
      <c r="AB189" s="148"/>
    </row>
    <row r="190" spans="1:30" s="145" customFormat="1" ht="30" customHeight="1" x14ac:dyDescent="0.25">
      <c r="A190" s="9" t="s">
        <v>24</v>
      </c>
      <c r="B190" s="41">
        <v>26</v>
      </c>
      <c r="C190" s="152" t="s">
        <v>12</v>
      </c>
      <c r="D190" s="152" t="s">
        <v>508</v>
      </c>
      <c r="E190" s="163" t="s">
        <v>462</v>
      </c>
      <c r="F190" s="15">
        <f t="shared" si="19"/>
        <v>2</v>
      </c>
      <c r="G190" s="175">
        <v>60</v>
      </c>
      <c r="H190" s="175">
        <v>4</v>
      </c>
      <c r="I190" s="258">
        <v>4</v>
      </c>
      <c r="J190" s="15">
        <f t="shared" si="20"/>
        <v>2</v>
      </c>
      <c r="K190" s="263">
        <v>45</v>
      </c>
      <c r="L190" s="15">
        <f t="shared" si="21"/>
        <v>1</v>
      </c>
      <c r="M190" s="194">
        <v>44652</v>
      </c>
      <c r="N190" s="15">
        <f>IF(M190='Месяц МНТРГ_апрель'!$A$2,4,IF(M190='Месяц МНТРГ_апрель'!$B$2,3,IF(M190='Месяц МНТРГ_апрель'!$C$2,2,IF(M190='Месяц МНТРГ_апрель'!$D$2,1,0))))</f>
        <v>4</v>
      </c>
      <c r="O190" s="175">
        <v>60</v>
      </c>
      <c r="P190" s="175">
        <v>16</v>
      </c>
      <c r="Q190" s="70">
        <f t="shared" si="22"/>
        <v>27</v>
      </c>
      <c r="R190" s="15">
        <f t="shared" si="23"/>
        <v>1</v>
      </c>
      <c r="S190" s="175">
        <v>90</v>
      </c>
      <c r="T190" s="175">
        <v>100</v>
      </c>
      <c r="U190" s="15">
        <f t="shared" si="24"/>
        <v>2</v>
      </c>
      <c r="V190" s="175">
        <v>2</v>
      </c>
      <c r="W190" s="175">
        <v>21</v>
      </c>
      <c r="X190" s="19">
        <f t="shared" si="18"/>
        <v>12</v>
      </c>
      <c r="Y190" s="19">
        <f t="shared" si="27"/>
        <v>67</v>
      </c>
      <c r="AB190" s="148"/>
    </row>
    <row r="191" spans="1:30" s="145" customFormat="1" ht="30" customHeight="1" x14ac:dyDescent="0.25">
      <c r="A191" s="99" t="s">
        <v>39</v>
      </c>
      <c r="B191" s="41">
        <v>194</v>
      </c>
      <c r="C191" s="115" t="s">
        <v>404</v>
      </c>
      <c r="D191" s="115" t="s">
        <v>661</v>
      </c>
      <c r="E191" s="163" t="s">
        <v>462</v>
      </c>
      <c r="F191" s="90">
        <f t="shared" si="19"/>
        <v>2</v>
      </c>
      <c r="G191" s="91">
        <v>165</v>
      </c>
      <c r="H191" s="91">
        <v>6</v>
      </c>
      <c r="I191" s="225">
        <v>6</v>
      </c>
      <c r="J191" s="90">
        <f t="shared" si="20"/>
        <v>2</v>
      </c>
      <c r="K191" s="195">
        <v>56.666666666666664</v>
      </c>
      <c r="L191" s="90">
        <f t="shared" si="21"/>
        <v>2</v>
      </c>
      <c r="M191" s="192">
        <v>0</v>
      </c>
      <c r="N191" s="15">
        <f>IF(M191='Месяц МНТРГ_апрель'!$A$2,4,IF(M191='Месяц МНТРГ_апрель'!$B$2,3,IF(M191='Месяц МНТРГ_апрель'!$C$2,2,)))</f>
        <v>0</v>
      </c>
      <c r="O191" s="149">
        <v>163</v>
      </c>
      <c r="P191" s="149">
        <v>150</v>
      </c>
      <c r="Q191" s="81">
        <f t="shared" si="22"/>
        <v>92</v>
      </c>
      <c r="R191" s="90">
        <f t="shared" si="23"/>
        <v>4</v>
      </c>
      <c r="S191" s="91">
        <v>266</v>
      </c>
      <c r="T191" s="91">
        <v>100</v>
      </c>
      <c r="U191" s="15">
        <f t="shared" si="24"/>
        <v>2</v>
      </c>
      <c r="V191" s="91">
        <v>16</v>
      </c>
      <c r="W191" s="91">
        <v>13</v>
      </c>
      <c r="X191" s="19">
        <f t="shared" si="18"/>
        <v>12</v>
      </c>
      <c r="Y191" s="19">
        <f t="shared" si="27"/>
        <v>67</v>
      </c>
      <c r="AB191" s="148"/>
    </row>
    <row r="192" spans="1:30" s="145" customFormat="1" ht="30" customHeight="1" x14ac:dyDescent="0.25">
      <c r="A192" s="99" t="s">
        <v>39</v>
      </c>
      <c r="B192" s="41">
        <v>195</v>
      </c>
      <c r="C192" s="115" t="s">
        <v>406</v>
      </c>
      <c r="D192" s="115" t="s">
        <v>663</v>
      </c>
      <c r="E192" s="164" t="s">
        <v>462</v>
      </c>
      <c r="F192" s="90">
        <f t="shared" si="19"/>
        <v>2</v>
      </c>
      <c r="G192" s="91">
        <v>318</v>
      </c>
      <c r="H192" s="91">
        <v>12</v>
      </c>
      <c r="I192" s="225">
        <v>12</v>
      </c>
      <c r="J192" s="90">
        <f t="shared" si="20"/>
        <v>2</v>
      </c>
      <c r="K192" s="195">
        <v>63.333333333333329</v>
      </c>
      <c r="L192" s="90">
        <f t="shared" si="21"/>
        <v>2</v>
      </c>
      <c r="M192" s="192">
        <v>0</v>
      </c>
      <c r="N192" s="15">
        <f>IF(M192='Месяц МНТРГ_апрель'!$A$2,4,IF(M192='Месяц МНТРГ_апрель'!$B$2,3,IF(M192='Месяц МНТРГ_апрель'!$C$2,2,)))</f>
        <v>0</v>
      </c>
      <c r="O192" s="149">
        <v>299</v>
      </c>
      <c r="P192" s="149">
        <v>287</v>
      </c>
      <c r="Q192" s="81">
        <f t="shared" si="22"/>
        <v>96</v>
      </c>
      <c r="R192" s="90">
        <f t="shared" si="23"/>
        <v>4</v>
      </c>
      <c r="S192" s="91">
        <v>538</v>
      </c>
      <c r="T192" s="91">
        <v>100</v>
      </c>
      <c r="U192" s="15">
        <f t="shared" si="24"/>
        <v>2</v>
      </c>
      <c r="V192" s="91">
        <v>19</v>
      </c>
      <c r="W192" s="91">
        <v>15</v>
      </c>
      <c r="X192" s="19">
        <f t="shared" si="18"/>
        <v>12</v>
      </c>
      <c r="Y192" s="19">
        <f t="shared" si="27"/>
        <v>67</v>
      </c>
      <c r="AB192" s="148"/>
    </row>
    <row r="193" spans="1:30" s="145" customFormat="1" ht="30" customHeight="1" x14ac:dyDescent="0.25">
      <c r="A193" s="99" t="s">
        <v>39</v>
      </c>
      <c r="B193" s="41">
        <v>196</v>
      </c>
      <c r="C193" s="115" t="s">
        <v>420</v>
      </c>
      <c r="D193" s="115" t="s">
        <v>657</v>
      </c>
      <c r="E193" s="163" t="s">
        <v>462</v>
      </c>
      <c r="F193" s="90">
        <f t="shared" si="19"/>
        <v>2</v>
      </c>
      <c r="G193" s="91">
        <v>321</v>
      </c>
      <c r="H193" s="91">
        <v>13</v>
      </c>
      <c r="I193" s="197">
        <v>13</v>
      </c>
      <c r="J193" s="90">
        <f t="shared" si="20"/>
        <v>2</v>
      </c>
      <c r="K193" s="195">
        <v>85</v>
      </c>
      <c r="L193" s="90">
        <f t="shared" si="21"/>
        <v>3</v>
      </c>
      <c r="M193" s="192">
        <v>0</v>
      </c>
      <c r="N193" s="15">
        <f>IF(M193='Месяц МНТРГ_апрель'!$A$2,4,IF(M193='Месяц МНТРГ_апрель'!$B$2,3,IF(M193='Месяц МНТРГ_апрель'!$C$2,2,)))</f>
        <v>0</v>
      </c>
      <c r="O193" s="149">
        <v>320</v>
      </c>
      <c r="P193" s="149">
        <v>267</v>
      </c>
      <c r="Q193" s="81">
        <f t="shared" si="22"/>
        <v>83</v>
      </c>
      <c r="R193" s="90">
        <f t="shared" si="23"/>
        <v>3</v>
      </c>
      <c r="S193" s="91">
        <v>574</v>
      </c>
      <c r="T193" s="91">
        <v>99</v>
      </c>
      <c r="U193" s="15">
        <f t="shared" si="24"/>
        <v>2</v>
      </c>
      <c r="V193" s="91">
        <v>9</v>
      </c>
      <c r="W193" s="91">
        <v>5</v>
      </c>
      <c r="X193" s="19">
        <f t="shared" si="18"/>
        <v>12</v>
      </c>
      <c r="Y193" s="19">
        <f t="shared" si="27"/>
        <v>67</v>
      </c>
      <c r="AB193" s="148"/>
    </row>
    <row r="194" spans="1:30" s="145" customFormat="1" ht="30" customHeight="1" x14ac:dyDescent="0.25">
      <c r="A194" s="99" t="s">
        <v>39</v>
      </c>
      <c r="B194" s="41">
        <v>197</v>
      </c>
      <c r="C194" s="115" t="s">
        <v>436</v>
      </c>
      <c r="D194" s="115" t="s">
        <v>662</v>
      </c>
      <c r="E194" s="163" t="s">
        <v>462</v>
      </c>
      <c r="F194" s="90">
        <f t="shared" si="19"/>
        <v>2</v>
      </c>
      <c r="G194" s="91">
        <v>356</v>
      </c>
      <c r="H194" s="91">
        <v>15</v>
      </c>
      <c r="I194" s="225">
        <v>15</v>
      </c>
      <c r="J194" s="90">
        <f t="shared" si="20"/>
        <v>2</v>
      </c>
      <c r="K194" s="195">
        <v>45</v>
      </c>
      <c r="L194" s="90">
        <f t="shared" si="21"/>
        <v>1</v>
      </c>
      <c r="M194" s="185">
        <v>44652</v>
      </c>
      <c r="N194" s="15">
        <f>IF(M194='Месяц МНТРГ_апрель'!$A$2,4,IF(M194='Месяц МНТРГ_апрель'!$B$2,3,IF(M194='Месяц МНТРГ_апрель'!$C$2,2,)))</f>
        <v>4</v>
      </c>
      <c r="O194" s="149">
        <v>354</v>
      </c>
      <c r="P194" s="149">
        <v>156</v>
      </c>
      <c r="Q194" s="81">
        <f t="shared" si="22"/>
        <v>44</v>
      </c>
      <c r="R194" s="90">
        <f t="shared" si="23"/>
        <v>1</v>
      </c>
      <c r="S194" s="91">
        <v>537</v>
      </c>
      <c r="T194" s="91">
        <v>99</v>
      </c>
      <c r="U194" s="15">
        <f t="shared" si="24"/>
        <v>2</v>
      </c>
      <c r="V194" s="91">
        <v>59</v>
      </c>
      <c r="W194" s="91">
        <v>77</v>
      </c>
      <c r="X194" s="19">
        <f t="shared" ref="X194:X208" si="28">F194+J194+L194+N194+R194+U194</f>
        <v>12</v>
      </c>
      <c r="Y194" s="19">
        <f t="shared" si="27"/>
        <v>67</v>
      </c>
      <c r="AB194" s="148"/>
    </row>
    <row r="195" spans="1:30" s="145" customFormat="1" ht="30" customHeight="1" x14ac:dyDescent="0.25">
      <c r="A195" s="99" t="s">
        <v>39</v>
      </c>
      <c r="B195" s="41">
        <v>198</v>
      </c>
      <c r="C195" s="115" t="s">
        <v>403</v>
      </c>
      <c r="D195" s="115" t="s">
        <v>631</v>
      </c>
      <c r="E195" s="163" t="s">
        <v>462</v>
      </c>
      <c r="F195" s="90">
        <f t="shared" ref="F195:F208" si="29">IF(E195="21/22",2,0)</f>
        <v>2</v>
      </c>
      <c r="G195" s="91">
        <v>250</v>
      </c>
      <c r="H195" s="91">
        <v>12</v>
      </c>
      <c r="I195" s="225">
        <v>12</v>
      </c>
      <c r="J195" s="90">
        <f t="shared" ref="J195:J208" si="30">IF(ABS((H195-I195)/I195)&lt;=0.1,2,IF(AND(ABS((H195-I195)/I195)&gt;0.1,ABS((H195-I195)/I195)&lt;=0.2),1,0))</f>
        <v>2</v>
      </c>
      <c r="K195" s="195">
        <v>86.666666666666671</v>
      </c>
      <c r="L195" s="90">
        <f t="shared" ref="L195:L208" si="31">IF(K195&gt;90,4,IF(AND(K195&gt;80,K195&lt;=90),3,IF(AND(K195&gt;=50,K195&lt;=80),2,IF(AND(K195&gt;=10,K195&lt;50),1,0))))</f>
        <v>3</v>
      </c>
      <c r="M195" s="192">
        <v>0</v>
      </c>
      <c r="N195" s="15">
        <f>IF(M195='Месяц МНТРГ_апрель'!$A$2,4,IF(M195='Месяц МНТРГ_апрель'!$B$2,3,IF(M195='Месяц МНТРГ_апрель'!$C$2,2,)))</f>
        <v>0</v>
      </c>
      <c r="O195" s="149">
        <v>242</v>
      </c>
      <c r="P195" s="149">
        <v>186</v>
      </c>
      <c r="Q195" s="81">
        <f t="shared" ref="Q195:Q208" si="32">ROUND(P195/O195*100,0)</f>
        <v>77</v>
      </c>
      <c r="R195" s="90">
        <f t="shared" ref="R195:R208" si="33">IF(Q195&gt;90,4,IF(AND(Q195&gt;80,Q195&lt;=90),3,IF(AND(Q195&gt;=50,Q195&lt;=80),2,IF(AND(Q195&gt;=10,Q195&lt;50),1,0))))</f>
        <v>2</v>
      </c>
      <c r="S195" s="91">
        <v>382</v>
      </c>
      <c r="T195" s="91">
        <v>98</v>
      </c>
      <c r="U195" s="15">
        <f t="shared" ref="U195:U208" si="34">IF(T195&gt;=90,2,IF(T195&gt;=80,1,0))</f>
        <v>2</v>
      </c>
      <c r="V195" s="91">
        <v>4</v>
      </c>
      <c r="W195" s="91">
        <v>14</v>
      </c>
      <c r="X195" s="19">
        <f t="shared" si="28"/>
        <v>11</v>
      </c>
      <c r="Y195" s="19">
        <f t="shared" si="27"/>
        <v>61</v>
      </c>
      <c r="AB195" s="148"/>
    </row>
    <row r="196" spans="1:30" s="145" customFormat="1" ht="30" customHeight="1" x14ac:dyDescent="0.25">
      <c r="A196" s="99" t="s">
        <v>39</v>
      </c>
      <c r="B196" s="41">
        <v>199</v>
      </c>
      <c r="C196" s="115" t="s">
        <v>408</v>
      </c>
      <c r="D196" s="115" t="s">
        <v>641</v>
      </c>
      <c r="E196" s="163" t="s">
        <v>462</v>
      </c>
      <c r="F196" s="90">
        <f t="shared" si="29"/>
        <v>2</v>
      </c>
      <c r="G196" s="91">
        <v>300</v>
      </c>
      <c r="H196" s="91">
        <v>12</v>
      </c>
      <c r="I196" s="225">
        <v>12</v>
      </c>
      <c r="J196" s="90">
        <f t="shared" si="30"/>
        <v>2</v>
      </c>
      <c r="K196" s="195">
        <v>78.333333333333329</v>
      </c>
      <c r="L196" s="90">
        <f t="shared" si="31"/>
        <v>2</v>
      </c>
      <c r="M196" s="192">
        <v>0</v>
      </c>
      <c r="N196" s="15">
        <f>IF(M196='Месяц МНТРГ_апрель'!$A$2,4,IF(M196='Месяц МНТРГ_апрель'!$B$2,3,IF(M196='Месяц МНТРГ_апрель'!$C$2,2,)))</f>
        <v>0</v>
      </c>
      <c r="O196" s="149">
        <v>298</v>
      </c>
      <c r="P196" s="149">
        <v>269</v>
      </c>
      <c r="Q196" s="81">
        <f t="shared" si="32"/>
        <v>90</v>
      </c>
      <c r="R196" s="90">
        <f t="shared" si="33"/>
        <v>3</v>
      </c>
      <c r="S196" s="91">
        <v>519</v>
      </c>
      <c r="T196" s="91">
        <v>100</v>
      </c>
      <c r="U196" s="15">
        <f t="shared" si="34"/>
        <v>2</v>
      </c>
      <c r="V196" s="91">
        <v>17</v>
      </c>
      <c r="W196" s="91">
        <v>5</v>
      </c>
      <c r="X196" s="19">
        <f t="shared" si="28"/>
        <v>11</v>
      </c>
      <c r="Y196" s="19">
        <f t="shared" si="27"/>
        <v>61</v>
      </c>
      <c r="AB196" s="148"/>
    </row>
    <row r="197" spans="1:30" s="145" customFormat="1" ht="30" customHeight="1" x14ac:dyDescent="0.25">
      <c r="A197" s="99" t="s">
        <v>39</v>
      </c>
      <c r="B197" s="41">
        <v>200</v>
      </c>
      <c r="C197" s="115" t="s">
        <v>416</v>
      </c>
      <c r="D197" s="115" t="s">
        <v>666</v>
      </c>
      <c r="E197" s="163" t="s">
        <v>462</v>
      </c>
      <c r="F197" s="90">
        <f t="shared" si="29"/>
        <v>2</v>
      </c>
      <c r="G197" s="91">
        <v>154</v>
      </c>
      <c r="H197" s="91">
        <v>9</v>
      </c>
      <c r="I197" s="197">
        <v>9</v>
      </c>
      <c r="J197" s="90">
        <f t="shared" si="30"/>
        <v>2</v>
      </c>
      <c r="K197" s="195">
        <v>35</v>
      </c>
      <c r="L197" s="90">
        <f t="shared" si="31"/>
        <v>1</v>
      </c>
      <c r="M197" s="192">
        <v>0</v>
      </c>
      <c r="N197" s="15">
        <f>IF(M197='Месяц МНТРГ_апрель'!$A$2,4,IF(M197='Месяц МНТРГ_апрель'!$B$2,3,IF(M197='Месяц МНТРГ_апрель'!$C$2,2,)))</f>
        <v>0</v>
      </c>
      <c r="O197" s="149">
        <v>154</v>
      </c>
      <c r="P197" s="149">
        <v>148</v>
      </c>
      <c r="Q197" s="81">
        <f t="shared" si="32"/>
        <v>96</v>
      </c>
      <c r="R197" s="90">
        <f t="shared" si="33"/>
        <v>4</v>
      </c>
      <c r="S197" s="91">
        <v>250</v>
      </c>
      <c r="T197" s="91">
        <v>100</v>
      </c>
      <c r="U197" s="15">
        <f t="shared" si="34"/>
        <v>2</v>
      </c>
      <c r="V197" s="91">
        <v>7</v>
      </c>
      <c r="W197" s="91">
        <v>35</v>
      </c>
      <c r="X197" s="19">
        <f t="shared" si="28"/>
        <v>11</v>
      </c>
      <c r="Y197" s="19">
        <f t="shared" si="27"/>
        <v>61</v>
      </c>
      <c r="AB197" s="148"/>
    </row>
    <row r="198" spans="1:30" s="145" customFormat="1" ht="30" customHeight="1" x14ac:dyDescent="0.25">
      <c r="A198" s="9" t="s">
        <v>25</v>
      </c>
      <c r="B198" s="41">
        <v>42</v>
      </c>
      <c r="C198" s="152" t="s">
        <v>298</v>
      </c>
      <c r="D198" s="152" t="s">
        <v>533</v>
      </c>
      <c r="E198" s="163" t="s">
        <v>462</v>
      </c>
      <c r="F198" s="15">
        <f t="shared" si="29"/>
        <v>2</v>
      </c>
      <c r="G198" s="91">
        <v>152</v>
      </c>
      <c r="H198" s="91">
        <v>6</v>
      </c>
      <c r="I198" s="256">
        <v>6</v>
      </c>
      <c r="J198" s="15">
        <f t="shared" si="30"/>
        <v>2</v>
      </c>
      <c r="K198" s="261">
        <v>56.7</v>
      </c>
      <c r="L198" s="15">
        <f t="shared" si="31"/>
        <v>2</v>
      </c>
      <c r="M198" s="267">
        <v>0</v>
      </c>
      <c r="N198" s="15">
        <f>IF(M198='Месяц МНТРГ_апрель'!$A$2,4,IF(M198='Месяц МНТРГ_апрель'!$B$2,3,IF(M198='Месяц МНТРГ_апрель'!$C$2,2,)))</f>
        <v>0</v>
      </c>
      <c r="O198" s="149">
        <v>151</v>
      </c>
      <c r="P198" s="149">
        <v>90</v>
      </c>
      <c r="Q198" s="70">
        <f t="shared" si="32"/>
        <v>60</v>
      </c>
      <c r="R198" s="15">
        <f t="shared" si="33"/>
        <v>2</v>
      </c>
      <c r="S198" s="91">
        <v>220</v>
      </c>
      <c r="T198" s="91">
        <v>100</v>
      </c>
      <c r="U198" s="15">
        <f t="shared" si="34"/>
        <v>2</v>
      </c>
      <c r="V198" s="91">
        <v>2</v>
      </c>
      <c r="W198" s="91">
        <v>13</v>
      </c>
      <c r="X198" s="19">
        <f t="shared" si="28"/>
        <v>10</v>
      </c>
      <c r="Y198" s="19">
        <f t="shared" si="27"/>
        <v>56</v>
      </c>
      <c r="AB198" s="148"/>
    </row>
    <row r="199" spans="1:30" s="145" customFormat="1" ht="30" customHeight="1" x14ac:dyDescent="0.25">
      <c r="A199" s="99" t="s">
        <v>39</v>
      </c>
      <c r="B199" s="41">
        <v>201</v>
      </c>
      <c r="C199" s="115" t="s">
        <v>398</v>
      </c>
      <c r="D199" s="115" t="s">
        <v>649</v>
      </c>
      <c r="E199" s="163" t="s">
        <v>462</v>
      </c>
      <c r="F199" s="90">
        <f t="shared" si="29"/>
        <v>2</v>
      </c>
      <c r="G199" s="91">
        <v>328</v>
      </c>
      <c r="H199" s="91">
        <v>13</v>
      </c>
      <c r="I199" s="225">
        <v>13</v>
      </c>
      <c r="J199" s="90">
        <f t="shared" si="30"/>
        <v>2</v>
      </c>
      <c r="K199" s="195">
        <v>71.666666666666671</v>
      </c>
      <c r="L199" s="90">
        <f t="shared" si="31"/>
        <v>2</v>
      </c>
      <c r="M199" s="167">
        <v>0</v>
      </c>
      <c r="N199" s="15">
        <f>IF(M199='Месяц МНТРГ_апрель'!$A$2,4,IF(M199='Месяц МНТРГ_апрель'!$B$2,3,IF(M199='Месяц МНТРГ_апрель'!$C$2,2,)))</f>
        <v>0</v>
      </c>
      <c r="O199" s="149">
        <v>322</v>
      </c>
      <c r="P199" s="149">
        <v>231</v>
      </c>
      <c r="Q199" s="81">
        <f t="shared" si="32"/>
        <v>72</v>
      </c>
      <c r="R199" s="90">
        <f t="shared" si="33"/>
        <v>2</v>
      </c>
      <c r="S199" s="91">
        <v>354</v>
      </c>
      <c r="T199" s="91">
        <v>100</v>
      </c>
      <c r="U199" s="15">
        <f t="shared" si="34"/>
        <v>2</v>
      </c>
      <c r="V199" s="91">
        <v>14</v>
      </c>
      <c r="W199" s="91">
        <v>23</v>
      </c>
      <c r="X199" s="19">
        <f t="shared" si="28"/>
        <v>10</v>
      </c>
      <c r="Y199" s="19">
        <f t="shared" si="27"/>
        <v>56</v>
      </c>
      <c r="AB199" s="148"/>
    </row>
    <row r="200" spans="1:30" s="145" customFormat="1" ht="30" customHeight="1" x14ac:dyDescent="0.25">
      <c r="A200" s="99" t="s">
        <v>39</v>
      </c>
      <c r="B200" s="41">
        <v>202</v>
      </c>
      <c r="C200" s="115" t="s">
        <v>419</v>
      </c>
      <c r="D200" s="115" t="s">
        <v>659</v>
      </c>
      <c r="E200" s="163" t="s">
        <v>462</v>
      </c>
      <c r="F200" s="90">
        <f t="shared" si="29"/>
        <v>2</v>
      </c>
      <c r="G200" s="91">
        <v>304</v>
      </c>
      <c r="H200" s="91">
        <v>12</v>
      </c>
      <c r="I200" s="197">
        <v>12</v>
      </c>
      <c r="J200" s="90">
        <f t="shared" si="30"/>
        <v>2</v>
      </c>
      <c r="K200" s="195">
        <v>75</v>
      </c>
      <c r="L200" s="90">
        <f t="shared" si="31"/>
        <v>2</v>
      </c>
      <c r="M200" s="192">
        <v>0</v>
      </c>
      <c r="N200" s="15">
        <f>IF(M200='Месяц МНТРГ_апрель'!$A$2,4,IF(M200='Месяц МНТРГ_апрель'!$B$2,3,IF(M200='Месяц МНТРГ_апрель'!$C$2,2,)))</f>
        <v>0</v>
      </c>
      <c r="O200" s="149">
        <v>303</v>
      </c>
      <c r="P200" s="149">
        <v>196</v>
      </c>
      <c r="Q200" s="81">
        <f t="shared" si="32"/>
        <v>65</v>
      </c>
      <c r="R200" s="90">
        <f t="shared" si="33"/>
        <v>2</v>
      </c>
      <c r="S200" s="91">
        <v>468</v>
      </c>
      <c r="T200" s="91">
        <v>98</v>
      </c>
      <c r="U200" s="15">
        <f t="shared" si="34"/>
        <v>2</v>
      </c>
      <c r="V200" s="91">
        <v>17</v>
      </c>
      <c r="W200" s="91">
        <v>33</v>
      </c>
      <c r="X200" s="19">
        <f t="shared" si="28"/>
        <v>10</v>
      </c>
      <c r="Y200" s="19">
        <f t="shared" si="27"/>
        <v>56</v>
      </c>
      <c r="AB200" s="148"/>
    </row>
    <row r="201" spans="1:30" s="145" customFormat="1" ht="30" customHeight="1" x14ac:dyDescent="0.25">
      <c r="A201" s="9" t="s">
        <v>24</v>
      </c>
      <c r="B201" s="41">
        <v>27</v>
      </c>
      <c r="C201" s="152" t="s">
        <v>13</v>
      </c>
      <c r="D201" s="152" t="s">
        <v>496</v>
      </c>
      <c r="E201" s="163" t="s">
        <v>462</v>
      </c>
      <c r="F201" s="15">
        <f t="shared" si="29"/>
        <v>2</v>
      </c>
      <c r="G201" s="175">
        <v>163</v>
      </c>
      <c r="H201" s="175">
        <v>9</v>
      </c>
      <c r="I201" s="258">
        <v>9</v>
      </c>
      <c r="J201" s="15">
        <f t="shared" si="30"/>
        <v>2</v>
      </c>
      <c r="K201" s="263">
        <v>50</v>
      </c>
      <c r="L201" s="15">
        <f t="shared" si="31"/>
        <v>2</v>
      </c>
      <c r="M201" s="271">
        <v>0</v>
      </c>
      <c r="N201" s="15">
        <f>IF(M201='Месяц МНТРГ_апрель'!$A$2,4,IF(M201='Месяц МНТРГ_апрель'!$B$2,3,IF(M201='Месяц МНТРГ_апрель'!$C$2,2,)))</f>
        <v>0</v>
      </c>
      <c r="O201" s="175">
        <v>162</v>
      </c>
      <c r="P201" s="175">
        <v>121</v>
      </c>
      <c r="Q201" s="70">
        <f t="shared" si="32"/>
        <v>75</v>
      </c>
      <c r="R201" s="15">
        <f t="shared" si="33"/>
        <v>2</v>
      </c>
      <c r="S201" s="175">
        <v>200</v>
      </c>
      <c r="T201" s="175">
        <v>85</v>
      </c>
      <c r="U201" s="15">
        <f t="shared" si="34"/>
        <v>1</v>
      </c>
      <c r="V201" s="175">
        <v>4</v>
      </c>
      <c r="W201" s="175">
        <v>7</v>
      </c>
      <c r="X201" s="19">
        <f t="shared" si="28"/>
        <v>9</v>
      </c>
      <c r="Y201" s="19">
        <f t="shared" si="27"/>
        <v>50</v>
      </c>
      <c r="AB201" s="148"/>
    </row>
    <row r="202" spans="1:30" s="145" customFormat="1" ht="30" customHeight="1" x14ac:dyDescent="0.25">
      <c r="A202" s="9" t="s">
        <v>25</v>
      </c>
      <c r="B202" s="41">
        <v>43</v>
      </c>
      <c r="C202" s="152" t="s">
        <v>267</v>
      </c>
      <c r="D202" s="152" t="s">
        <v>532</v>
      </c>
      <c r="E202" s="163" t="s">
        <v>462</v>
      </c>
      <c r="F202" s="15">
        <f t="shared" si="29"/>
        <v>2</v>
      </c>
      <c r="G202" s="91">
        <v>17</v>
      </c>
      <c r="H202" s="91">
        <v>1</v>
      </c>
      <c r="I202" s="256">
        <v>1</v>
      </c>
      <c r="J202" s="15">
        <f t="shared" si="30"/>
        <v>2</v>
      </c>
      <c r="K202" s="262">
        <v>80</v>
      </c>
      <c r="L202" s="15">
        <f t="shared" si="31"/>
        <v>2</v>
      </c>
      <c r="M202" s="267">
        <v>0</v>
      </c>
      <c r="N202" s="15">
        <f>IF(M202='Месяц МНТРГ_апрель'!$A$2,4,IF(M202='Месяц МНТРГ_апрель'!$B$2,3,IF(M202='Месяц МНТРГ_апрель'!$C$2,2,)))</f>
        <v>0</v>
      </c>
      <c r="O202" s="149">
        <v>17</v>
      </c>
      <c r="P202" s="149">
        <v>5</v>
      </c>
      <c r="Q202" s="70">
        <f t="shared" si="32"/>
        <v>29</v>
      </c>
      <c r="R202" s="15">
        <f t="shared" si="33"/>
        <v>1</v>
      </c>
      <c r="S202" s="91">
        <v>27</v>
      </c>
      <c r="T202" s="91">
        <v>94</v>
      </c>
      <c r="U202" s="15">
        <f t="shared" si="34"/>
        <v>2</v>
      </c>
      <c r="V202" s="91">
        <v>2</v>
      </c>
      <c r="W202" s="91">
        <v>9</v>
      </c>
      <c r="X202" s="19">
        <f t="shared" si="28"/>
        <v>9</v>
      </c>
      <c r="Y202" s="19">
        <f t="shared" si="27"/>
        <v>50</v>
      </c>
      <c r="AB202" s="148"/>
    </row>
    <row r="203" spans="1:30" s="145" customFormat="1" ht="30" customHeight="1" x14ac:dyDescent="0.25">
      <c r="A203" s="99" t="s">
        <v>39</v>
      </c>
      <c r="B203" s="41">
        <v>203</v>
      </c>
      <c r="C203" s="115" t="s">
        <v>395</v>
      </c>
      <c r="D203" s="115" t="s">
        <v>667</v>
      </c>
      <c r="E203" s="163" t="s">
        <v>462</v>
      </c>
      <c r="F203" s="90">
        <f t="shared" si="29"/>
        <v>2</v>
      </c>
      <c r="G203" s="91">
        <v>285</v>
      </c>
      <c r="H203" s="91">
        <v>12</v>
      </c>
      <c r="I203" s="225">
        <v>12</v>
      </c>
      <c r="J203" s="90">
        <f t="shared" si="30"/>
        <v>2</v>
      </c>
      <c r="K203" s="195">
        <v>80</v>
      </c>
      <c r="L203" s="90">
        <f t="shared" si="31"/>
        <v>2</v>
      </c>
      <c r="M203" s="192">
        <v>0</v>
      </c>
      <c r="N203" s="15">
        <f>IF(M203='Месяц МНТРГ_апрель'!$A$2,4,IF(M203='Месяц МНТРГ_апрель'!$B$2,3,IF(M203='Месяц МНТРГ_апрель'!$C$2,2,)))</f>
        <v>0</v>
      </c>
      <c r="O203" s="149">
        <v>284</v>
      </c>
      <c r="P203" s="149">
        <v>43</v>
      </c>
      <c r="Q203" s="81">
        <f t="shared" si="32"/>
        <v>15</v>
      </c>
      <c r="R203" s="90">
        <f t="shared" si="33"/>
        <v>1</v>
      </c>
      <c r="S203" s="91">
        <v>471</v>
      </c>
      <c r="T203" s="91">
        <v>100</v>
      </c>
      <c r="U203" s="15">
        <f t="shared" si="34"/>
        <v>2</v>
      </c>
      <c r="V203" s="91">
        <v>26</v>
      </c>
      <c r="W203" s="91">
        <v>5</v>
      </c>
      <c r="X203" s="19">
        <f t="shared" si="28"/>
        <v>9</v>
      </c>
      <c r="Y203" s="19">
        <f t="shared" si="27"/>
        <v>50</v>
      </c>
      <c r="AB203" s="148"/>
    </row>
    <row r="204" spans="1:30" s="144" customFormat="1" ht="30" customHeight="1" x14ac:dyDescent="0.25">
      <c r="A204" s="99" t="s">
        <v>39</v>
      </c>
      <c r="B204" s="41">
        <v>204</v>
      </c>
      <c r="C204" s="115" t="s">
        <v>411</v>
      </c>
      <c r="D204" s="115" t="s">
        <v>656</v>
      </c>
      <c r="E204" s="163" t="s">
        <v>462</v>
      </c>
      <c r="F204" s="90">
        <f t="shared" si="29"/>
        <v>2</v>
      </c>
      <c r="G204" s="91">
        <v>264</v>
      </c>
      <c r="H204" s="91">
        <v>11</v>
      </c>
      <c r="I204" s="225">
        <v>11</v>
      </c>
      <c r="J204" s="90">
        <f t="shared" si="30"/>
        <v>2</v>
      </c>
      <c r="K204" s="195">
        <v>85</v>
      </c>
      <c r="L204" s="90">
        <f t="shared" si="31"/>
        <v>3</v>
      </c>
      <c r="M204" s="192">
        <v>0</v>
      </c>
      <c r="N204" s="15">
        <f>IF(M204='Месяц МНТРГ_апрель'!$A$2,4,IF(M204='Месяц МНТРГ_апрель'!$B$2,3,IF(M204='Месяц МНТРГ_апрель'!$C$2,2,)))</f>
        <v>0</v>
      </c>
      <c r="O204" s="149">
        <v>260</v>
      </c>
      <c r="P204" s="149">
        <v>17</v>
      </c>
      <c r="Q204" s="81">
        <f t="shared" si="32"/>
        <v>7</v>
      </c>
      <c r="R204" s="90">
        <f t="shared" si="33"/>
        <v>0</v>
      </c>
      <c r="S204" s="91">
        <v>510</v>
      </c>
      <c r="T204" s="91">
        <v>100</v>
      </c>
      <c r="U204" s="15">
        <f t="shared" si="34"/>
        <v>2</v>
      </c>
      <c r="V204" s="91">
        <v>5</v>
      </c>
      <c r="W204" s="91">
        <v>21</v>
      </c>
      <c r="X204" s="19">
        <f t="shared" si="28"/>
        <v>9</v>
      </c>
      <c r="Y204" s="19">
        <f t="shared" si="27"/>
        <v>50</v>
      </c>
      <c r="AB204" s="148"/>
      <c r="AC204" s="145"/>
      <c r="AD204" s="145"/>
    </row>
    <row r="205" spans="1:30" s="144" customFormat="1" ht="30" customHeight="1" x14ac:dyDescent="0.25">
      <c r="A205" s="9" t="s">
        <v>22</v>
      </c>
      <c r="B205" s="41">
        <v>17</v>
      </c>
      <c r="C205" s="152" t="s">
        <v>44</v>
      </c>
      <c r="D205" s="152" t="s">
        <v>516</v>
      </c>
      <c r="E205" s="163" t="s">
        <v>462</v>
      </c>
      <c r="F205" s="15">
        <f t="shared" si="29"/>
        <v>2</v>
      </c>
      <c r="G205" s="175">
        <v>209</v>
      </c>
      <c r="H205" s="175">
        <v>12</v>
      </c>
      <c r="I205" s="188">
        <v>12</v>
      </c>
      <c r="J205" s="15">
        <f t="shared" si="30"/>
        <v>2</v>
      </c>
      <c r="K205" s="263">
        <v>23.333333333333332</v>
      </c>
      <c r="L205" s="15">
        <f t="shared" si="31"/>
        <v>1</v>
      </c>
      <c r="M205" s="267">
        <v>0</v>
      </c>
      <c r="N205" s="15">
        <f>IF(M205='Месяц МНТРГ_апрель'!$A$2,4,IF(M205='Месяц МНТРГ_апрель'!$B$2,3,IF(M205='Месяц МНТРГ_апрель'!$C$2,2,)))</f>
        <v>0</v>
      </c>
      <c r="O205" s="175">
        <v>206</v>
      </c>
      <c r="P205" s="175">
        <v>60</v>
      </c>
      <c r="Q205" s="70">
        <f t="shared" si="32"/>
        <v>29</v>
      </c>
      <c r="R205" s="15">
        <f t="shared" si="33"/>
        <v>1</v>
      </c>
      <c r="S205" s="175">
        <v>380</v>
      </c>
      <c r="T205" s="175">
        <v>100</v>
      </c>
      <c r="U205" s="15">
        <f t="shared" si="34"/>
        <v>2</v>
      </c>
      <c r="V205" s="175">
        <v>17</v>
      </c>
      <c r="W205" s="175">
        <v>12</v>
      </c>
      <c r="X205" s="19">
        <f t="shared" si="28"/>
        <v>8</v>
      </c>
      <c r="Y205" s="19">
        <f t="shared" si="27"/>
        <v>44</v>
      </c>
      <c r="AB205" s="148"/>
      <c r="AC205" s="145"/>
      <c r="AD205" s="145"/>
    </row>
    <row r="206" spans="1:30" s="144" customFormat="1" ht="30" customHeight="1" x14ac:dyDescent="0.25">
      <c r="A206" s="99" t="s">
        <v>39</v>
      </c>
      <c r="B206" s="41">
        <v>205</v>
      </c>
      <c r="C206" s="115" t="s">
        <v>434</v>
      </c>
      <c r="D206" s="115" t="s">
        <v>660</v>
      </c>
      <c r="E206" s="163" t="s">
        <v>462</v>
      </c>
      <c r="F206" s="90">
        <f t="shared" si="29"/>
        <v>2</v>
      </c>
      <c r="G206" s="91">
        <v>320</v>
      </c>
      <c r="H206" s="91">
        <v>13</v>
      </c>
      <c r="I206" s="197">
        <v>13</v>
      </c>
      <c r="J206" s="90">
        <f t="shared" si="30"/>
        <v>2</v>
      </c>
      <c r="K206" s="195">
        <v>73.333333333333329</v>
      </c>
      <c r="L206" s="90">
        <f t="shared" si="31"/>
        <v>2</v>
      </c>
      <c r="M206" s="167">
        <v>0</v>
      </c>
      <c r="N206" s="15">
        <f>IF(M206='Месяц МНТРГ_апрель'!$A$2,4,IF(M206='Месяц МНТРГ_апрель'!$B$2,3,IF(M206='Месяц МНТРГ_апрель'!$C$2,2,)))</f>
        <v>0</v>
      </c>
      <c r="O206" s="149">
        <v>320</v>
      </c>
      <c r="P206" s="149">
        <v>26</v>
      </c>
      <c r="Q206" s="81">
        <f t="shared" si="32"/>
        <v>8</v>
      </c>
      <c r="R206" s="90">
        <f t="shared" si="33"/>
        <v>0</v>
      </c>
      <c r="S206" s="91">
        <v>530</v>
      </c>
      <c r="T206" s="91">
        <v>100</v>
      </c>
      <c r="U206" s="15">
        <f t="shared" si="34"/>
        <v>2</v>
      </c>
      <c r="V206" s="91">
        <v>28</v>
      </c>
      <c r="W206" s="91">
        <v>3</v>
      </c>
      <c r="X206" s="19">
        <f t="shared" si="28"/>
        <v>8</v>
      </c>
      <c r="Y206" s="19">
        <f t="shared" si="27"/>
        <v>44</v>
      </c>
      <c r="AB206" s="148"/>
      <c r="AC206" s="145"/>
      <c r="AD206" s="145"/>
    </row>
    <row r="207" spans="1:30" s="144" customFormat="1" ht="30" customHeight="1" x14ac:dyDescent="0.25">
      <c r="A207" s="9" t="s">
        <v>24</v>
      </c>
      <c r="B207" s="41">
        <v>28</v>
      </c>
      <c r="C207" s="152" t="s">
        <v>17</v>
      </c>
      <c r="D207" s="152" t="s">
        <v>518</v>
      </c>
      <c r="E207" s="163" t="s">
        <v>462</v>
      </c>
      <c r="F207" s="15">
        <f t="shared" si="29"/>
        <v>2</v>
      </c>
      <c r="G207" s="175">
        <v>13</v>
      </c>
      <c r="H207" s="175">
        <v>3</v>
      </c>
      <c r="I207" s="258">
        <v>1</v>
      </c>
      <c r="J207" s="15">
        <f t="shared" si="30"/>
        <v>0</v>
      </c>
      <c r="K207" s="263">
        <v>16.666666666666664</v>
      </c>
      <c r="L207" s="15">
        <f t="shared" si="31"/>
        <v>1</v>
      </c>
      <c r="M207" s="270">
        <v>0</v>
      </c>
      <c r="N207" s="15">
        <f>IF(M207='Месяц МНТРГ_апрель'!$A$2,4,IF(M207='Месяц МНТРГ_апрель'!$B$2,3,IF(M207='Месяц МНТРГ_апрель'!$C$2,2,)))</f>
        <v>0</v>
      </c>
      <c r="O207" s="175">
        <v>13</v>
      </c>
      <c r="P207" s="175">
        <v>10</v>
      </c>
      <c r="Q207" s="70">
        <f t="shared" si="32"/>
        <v>77</v>
      </c>
      <c r="R207" s="15">
        <f t="shared" si="33"/>
        <v>2</v>
      </c>
      <c r="S207" s="175">
        <v>23</v>
      </c>
      <c r="T207" s="175">
        <v>100</v>
      </c>
      <c r="U207" s="15">
        <f t="shared" si="34"/>
        <v>2</v>
      </c>
      <c r="V207" s="175">
        <v>0</v>
      </c>
      <c r="W207" s="175">
        <v>0</v>
      </c>
      <c r="X207" s="19">
        <f t="shared" si="28"/>
        <v>7</v>
      </c>
      <c r="Y207" s="19">
        <f t="shared" si="27"/>
        <v>39</v>
      </c>
      <c r="AB207" s="148"/>
      <c r="AC207" s="145"/>
      <c r="AD207" s="145"/>
    </row>
    <row r="208" spans="1:30" s="144" customFormat="1" ht="30" customHeight="1" x14ac:dyDescent="0.25">
      <c r="A208" s="99" t="s">
        <v>39</v>
      </c>
      <c r="B208" s="41">
        <v>206</v>
      </c>
      <c r="C208" s="115" t="s">
        <v>423</v>
      </c>
      <c r="D208" s="115" t="s">
        <v>664</v>
      </c>
      <c r="E208" s="163" t="s">
        <v>462</v>
      </c>
      <c r="F208" s="90">
        <f t="shared" si="29"/>
        <v>2</v>
      </c>
      <c r="G208" s="91">
        <v>135</v>
      </c>
      <c r="H208" s="91">
        <v>12</v>
      </c>
      <c r="I208" s="197">
        <v>12</v>
      </c>
      <c r="J208" s="90">
        <f t="shared" si="30"/>
        <v>2</v>
      </c>
      <c r="K208" s="195">
        <v>65</v>
      </c>
      <c r="L208" s="90">
        <f t="shared" si="31"/>
        <v>2</v>
      </c>
      <c r="M208" s="192">
        <v>0</v>
      </c>
      <c r="N208" s="15">
        <f>IF(M208='Месяц МНТРГ_апрель'!$A$2,4,IF(M208='Месяц МНТРГ_апрель'!$B$2,3,IF(M208='Месяц МНТРГ_апрель'!$C$2,2,)))</f>
        <v>0</v>
      </c>
      <c r="O208" s="149">
        <v>134</v>
      </c>
      <c r="P208" s="149">
        <v>10</v>
      </c>
      <c r="Q208" s="81">
        <f t="shared" si="32"/>
        <v>7</v>
      </c>
      <c r="R208" s="90">
        <f t="shared" si="33"/>
        <v>0</v>
      </c>
      <c r="S208" s="91">
        <v>181</v>
      </c>
      <c r="T208" s="91">
        <v>89</v>
      </c>
      <c r="U208" s="15">
        <f t="shared" si="34"/>
        <v>1</v>
      </c>
      <c r="V208" s="91">
        <v>60</v>
      </c>
      <c r="W208" s="91">
        <v>36</v>
      </c>
      <c r="X208" s="19">
        <f t="shared" si="28"/>
        <v>7</v>
      </c>
      <c r="Y208" s="19">
        <f t="shared" si="27"/>
        <v>39</v>
      </c>
      <c r="AB208" s="148"/>
      <c r="AC208" s="145"/>
      <c r="AD208" s="145"/>
    </row>
  </sheetData>
  <autoFilter ref="A1:Y208">
    <sortState ref="A2:Y2">
      <sortCondition descending="1" ref="Y2"/>
    </sortState>
  </autoFilter>
  <sortState ref="A1:Y208">
    <sortCondition descending="1" ref="Y2:Y208"/>
  </sortState>
  <phoneticPr fontId="1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5"/>
  </sheetPr>
  <dimension ref="A1:Y17"/>
  <sheetViews>
    <sheetView topLeftCell="G1" zoomScale="62" zoomScaleNormal="62" workbookViewId="0">
      <selection activeCell="K18" sqref="K18"/>
    </sheetView>
  </sheetViews>
  <sheetFormatPr defaultColWidth="8.85546875" defaultRowHeight="15" x14ac:dyDescent="0.25"/>
  <cols>
    <col min="1" max="1" width="50.7109375" customWidth="1"/>
    <col min="2" max="2" width="4.42578125" customWidth="1"/>
    <col min="3" max="3" width="46.7109375" bestFit="1" customWidth="1"/>
    <col min="4" max="4" width="36.28515625" bestFit="1" customWidth="1"/>
    <col min="5" max="5" width="20.85546875" bestFit="1" customWidth="1"/>
    <col min="6" max="6" width="6.7109375" customWidth="1"/>
    <col min="7" max="7" width="14.85546875" bestFit="1" customWidth="1"/>
    <col min="8" max="8" width="11.85546875" bestFit="1" customWidth="1"/>
    <col min="9" max="9" width="13.42578125" style="31" customWidth="1"/>
    <col min="10" max="10" width="6.42578125" customWidth="1"/>
    <col min="11" max="11" width="12.5703125" bestFit="1" customWidth="1"/>
    <col min="12" max="12" width="7" customWidth="1"/>
    <col min="13" max="13" width="19.85546875" bestFit="1" customWidth="1"/>
    <col min="14" max="14" width="6" customWidth="1"/>
    <col min="15" max="16" width="14.7109375" customWidth="1"/>
    <col min="17" max="17" width="8.7109375" customWidth="1"/>
    <col min="18" max="18" width="5.85546875" customWidth="1"/>
    <col min="19" max="19" width="11.28515625" bestFit="1" customWidth="1"/>
    <col min="20" max="20" width="16.28515625" customWidth="1"/>
    <col min="21" max="21" width="6.42578125" customWidth="1"/>
    <col min="22" max="23" width="13.28515625" bestFit="1" customWidth="1"/>
    <col min="24" max="24" width="9" customWidth="1"/>
    <col min="25" max="25" width="8.42578125" customWidth="1"/>
  </cols>
  <sheetData>
    <row r="1" spans="1:25" s="1" customFormat="1" ht="154.5" x14ac:dyDescent="0.25">
      <c r="A1" s="2" t="s">
        <v>40</v>
      </c>
      <c r="B1" s="3"/>
      <c r="C1" s="4" t="s">
        <v>41</v>
      </c>
      <c r="D1" s="4" t="s">
        <v>478</v>
      </c>
      <c r="E1" s="5" t="s">
        <v>42</v>
      </c>
      <c r="F1" s="14" t="s">
        <v>50</v>
      </c>
      <c r="G1" s="5" t="s">
        <v>48</v>
      </c>
      <c r="H1" s="5" t="s">
        <v>46</v>
      </c>
      <c r="I1" s="5" t="s">
        <v>45</v>
      </c>
      <c r="J1" s="14" t="s">
        <v>49</v>
      </c>
      <c r="K1" s="5" t="s">
        <v>51</v>
      </c>
      <c r="L1" s="14" t="s">
        <v>52</v>
      </c>
      <c r="M1" s="5" t="s">
        <v>47</v>
      </c>
      <c r="N1" s="14" t="s">
        <v>53</v>
      </c>
      <c r="O1" s="5" t="s">
        <v>54</v>
      </c>
      <c r="P1" s="5" t="s">
        <v>55</v>
      </c>
      <c r="Q1" s="18" t="s">
        <v>57</v>
      </c>
      <c r="R1" s="14" t="s">
        <v>56</v>
      </c>
      <c r="S1" s="5" t="s">
        <v>444</v>
      </c>
      <c r="T1" s="5" t="s">
        <v>445</v>
      </c>
      <c r="U1" s="14" t="s">
        <v>446</v>
      </c>
      <c r="V1" s="5" t="s">
        <v>447</v>
      </c>
      <c r="W1" s="5" t="s">
        <v>448</v>
      </c>
      <c r="X1" s="17" t="s">
        <v>502</v>
      </c>
      <c r="Y1" s="17" t="s">
        <v>58</v>
      </c>
    </row>
    <row r="2" spans="1:25" s="1" customFormat="1" x14ac:dyDescent="0.25">
      <c r="A2" s="13" t="s">
        <v>708</v>
      </c>
      <c r="B2" s="10"/>
      <c r="C2" s="11"/>
      <c r="D2" s="11"/>
      <c r="E2" s="12"/>
      <c r="F2" s="16">
        <v>2</v>
      </c>
      <c r="G2" s="12"/>
      <c r="H2" s="12"/>
      <c r="I2" s="12"/>
      <c r="J2" s="16">
        <v>2</v>
      </c>
      <c r="K2" s="12"/>
      <c r="L2" s="16">
        <v>4</v>
      </c>
      <c r="M2" s="12"/>
      <c r="N2" s="16">
        <v>4</v>
      </c>
      <c r="O2" s="12"/>
      <c r="P2" s="12"/>
      <c r="Q2" s="12"/>
      <c r="R2" s="16">
        <v>4</v>
      </c>
      <c r="S2" s="12"/>
      <c r="T2" s="12"/>
      <c r="U2" s="16">
        <v>2</v>
      </c>
      <c r="V2" s="12"/>
      <c r="W2" s="12"/>
      <c r="X2" s="16">
        <f t="shared" ref="X2" si="0">F2+J2+L2+N2+R2+U2</f>
        <v>18</v>
      </c>
      <c r="Y2" s="16">
        <v>100</v>
      </c>
    </row>
    <row r="3" spans="1:25" s="8" customFormat="1" ht="30" customHeight="1" x14ac:dyDescent="0.25">
      <c r="A3" s="9" t="s">
        <v>23</v>
      </c>
      <c r="B3" s="41">
        <v>4</v>
      </c>
      <c r="C3" s="152" t="s">
        <v>443</v>
      </c>
      <c r="D3" s="152" t="s">
        <v>513</v>
      </c>
      <c r="E3" s="73" t="s">
        <v>462</v>
      </c>
      <c r="F3" s="15">
        <f>IF(E3="21/22",2,0)</f>
        <v>2</v>
      </c>
      <c r="G3" s="175">
        <v>8</v>
      </c>
      <c r="H3" s="175">
        <v>1</v>
      </c>
      <c r="I3" s="243">
        <v>1</v>
      </c>
      <c r="J3" s="15">
        <f>IF(ABS((H3-I3)/I3)&lt;=0.1,2,IF(AND(ABS((H3-I3)/I3)&gt;0.1,ABS((H3-I3)/I3)&lt;=0.2),1,0))</f>
        <v>2</v>
      </c>
      <c r="K3" s="232">
        <v>91.666666666666657</v>
      </c>
      <c r="L3" s="15">
        <f>IF(K3&gt;90,4,IF(AND(K3&gt;80,K3&lt;=90),3,IF(AND(K3&gt;=50,K3&lt;=80),2,IF(AND(K3&gt;=10,K3&lt;50),1,0))))</f>
        <v>4</v>
      </c>
      <c r="M3" s="233" t="s">
        <v>709</v>
      </c>
      <c r="N3" s="15">
        <f>IF(M3='Месяц МНТРГ_апрель'!$A$2,4,IF(M3='Месяц МНТРГ_апрель'!$B$2,3,IF(M3='Месяц МНТРГ_апрель'!$C$2,2,IF(M3='Месяц МНТРГ_апрель'!$D$2,1,0))))</f>
        <v>3</v>
      </c>
      <c r="O3" s="175">
        <v>8</v>
      </c>
      <c r="P3" s="175">
        <v>8</v>
      </c>
      <c r="Q3" s="70">
        <f>ROUND(P3/O3*100,0)</f>
        <v>100</v>
      </c>
      <c r="R3" s="15">
        <f>IF(Q3&gt;90,4,IF(AND(Q3&gt;80,Q3&lt;=90),3,IF(AND(Q3&gt;=50,Q3&lt;=80),2,IF(AND(Q3&gt;=10,Q3&lt;50),1,0))))</f>
        <v>4</v>
      </c>
      <c r="S3" s="175">
        <v>8</v>
      </c>
      <c r="T3" s="175">
        <v>100</v>
      </c>
      <c r="U3" s="15">
        <f>IF(T3&gt;=90,2,IF(T3&gt;=80,1,0))</f>
        <v>2</v>
      </c>
      <c r="V3" s="175">
        <v>0</v>
      </c>
      <c r="W3" s="175">
        <v>2</v>
      </c>
      <c r="X3" s="19">
        <f>F3+J3+L3+N3+R3+U3</f>
        <v>17</v>
      </c>
      <c r="Y3" s="19">
        <f>ROUND(X3/$X$2*100,0)</f>
        <v>94</v>
      </c>
    </row>
    <row r="4" spans="1:25" s="8" customFormat="1" ht="30" customHeight="1" x14ac:dyDescent="0.25">
      <c r="A4" s="9" t="s">
        <v>23</v>
      </c>
      <c r="B4" s="41">
        <v>3</v>
      </c>
      <c r="C4" s="152" t="s">
        <v>286</v>
      </c>
      <c r="D4" s="152" t="s">
        <v>481</v>
      </c>
      <c r="E4" s="73" t="s">
        <v>462</v>
      </c>
      <c r="F4" s="15">
        <f>IF(E4="21/22",2,0)</f>
        <v>2</v>
      </c>
      <c r="G4" s="175">
        <v>103</v>
      </c>
      <c r="H4" s="175">
        <v>5</v>
      </c>
      <c r="I4" s="237">
        <v>5</v>
      </c>
      <c r="J4" s="15">
        <f>IF(ABS((H4-I4)/I4)&lt;=0.1,2,IF(AND(ABS((H4-I4)/I4)&gt;0.1,ABS((H4-I4)/I4)&lt;=0.2),1,0))</f>
        <v>2</v>
      </c>
      <c r="K4" s="236">
        <v>68.333333333333329</v>
      </c>
      <c r="L4" s="15">
        <f>IF(K4&gt;90,4,IF(AND(K4&gt;80,K4&lt;=90),3,IF(AND(K4&gt;=50,K4&lt;=80),2,IF(AND(K4&gt;=10,K4&lt;50),1,0))))</f>
        <v>2</v>
      </c>
      <c r="M4" s="233">
        <v>44652</v>
      </c>
      <c r="N4" s="15">
        <f>IF(M4='Месяц МНТРГ_апрель'!$A$2,4,IF(M4='Месяц МНТРГ_апрель'!$B$2,3,IF(M4='Месяц МНТРГ_апрель'!$C$2,2,IF(M4='Месяц МНТРГ_апрель'!$D$2,1,0))))</f>
        <v>4</v>
      </c>
      <c r="O4" s="175">
        <v>101</v>
      </c>
      <c r="P4" s="175">
        <v>101</v>
      </c>
      <c r="Q4" s="70">
        <f>ROUND(P4/O4*100,0)</f>
        <v>100</v>
      </c>
      <c r="R4" s="15">
        <f>IF(Q4&gt;90,4,IF(AND(Q4&gt;80,Q4&lt;=90),3,IF(AND(Q4&gt;=50,Q4&lt;=80),2,IF(AND(Q4&gt;=10,Q4&lt;50),1,0))))</f>
        <v>4</v>
      </c>
      <c r="S4" s="175">
        <v>102</v>
      </c>
      <c r="T4" s="175">
        <v>100</v>
      </c>
      <c r="U4" s="15">
        <f>IF(T4&gt;=90,2,IF(T4&gt;=80,1,0))</f>
        <v>2</v>
      </c>
      <c r="V4" s="175">
        <v>0</v>
      </c>
      <c r="W4" s="175">
        <v>5</v>
      </c>
      <c r="X4" s="19">
        <f>F4+J4+L4+N4+R4+U4</f>
        <v>16</v>
      </c>
      <c r="Y4" s="19">
        <f>ROUND(X4/$X$2*100,0)</f>
        <v>89</v>
      </c>
    </row>
    <row r="5" spans="1:25" s="8" customFormat="1" ht="30" customHeight="1" x14ac:dyDescent="0.25">
      <c r="A5" s="9" t="s">
        <v>23</v>
      </c>
      <c r="B5" s="41">
        <v>2</v>
      </c>
      <c r="C5" s="152" t="s">
        <v>284</v>
      </c>
      <c r="D5" s="152" t="s">
        <v>483</v>
      </c>
      <c r="E5" s="73" t="s">
        <v>462</v>
      </c>
      <c r="F5" s="15">
        <f>IF(E5="21/22",2,0)</f>
        <v>2</v>
      </c>
      <c r="G5" s="175">
        <v>178</v>
      </c>
      <c r="H5" s="175">
        <v>9</v>
      </c>
      <c r="I5" s="237">
        <v>9</v>
      </c>
      <c r="J5" s="15">
        <f>IF(ABS((H5-I5)/I5)&lt;=0.1,2,IF(AND(ABS((H5-I5)/I5)&gt;0.1,ABS((H5-I5)/I5)&lt;=0.2),1,0))</f>
        <v>2</v>
      </c>
      <c r="K5" s="236">
        <v>66.666666666666657</v>
      </c>
      <c r="L5" s="15">
        <f>IF(K5&gt;90,4,IF(AND(K5&gt;80,K5&lt;=90),3,IF(AND(K5&gt;=50,K5&lt;=80),2,IF(AND(K5&gt;=10,K5&lt;50),1,0))))</f>
        <v>2</v>
      </c>
      <c r="M5" s="233" t="s">
        <v>709</v>
      </c>
      <c r="N5" s="15">
        <f>IF(M5='Месяц МНТРГ_апрель'!$A$2,4,IF(M5='Месяц МНТРГ_апрель'!$B$2,3,IF(M5='Месяц МНТРГ_апрель'!$C$2,2,IF(M5='Месяц МНТРГ_апрель'!$D$2,1,0))))</f>
        <v>3</v>
      </c>
      <c r="O5" s="175">
        <v>180</v>
      </c>
      <c r="P5" s="175">
        <v>179</v>
      </c>
      <c r="Q5" s="70">
        <f>ROUND(P5/O5*100,0)</f>
        <v>99</v>
      </c>
      <c r="R5" s="15">
        <f>IF(Q5&gt;90,4,IF(AND(Q5&gt;80,Q5&lt;=90),3,IF(AND(Q5&gt;=50,Q5&lt;=80),2,IF(AND(Q5&gt;=10,Q5&lt;50),1,0))))</f>
        <v>4</v>
      </c>
      <c r="S5" s="175">
        <v>172</v>
      </c>
      <c r="T5" s="175">
        <v>100</v>
      </c>
      <c r="U5" s="15">
        <f>IF(T5&gt;=90,2,IF(T5&gt;=80,1,0))</f>
        <v>2</v>
      </c>
      <c r="V5" s="175">
        <v>0</v>
      </c>
      <c r="W5" s="175">
        <v>51</v>
      </c>
      <c r="X5" s="19">
        <f>F5+J5+L5+N5+R5+U5</f>
        <v>15</v>
      </c>
      <c r="Y5" s="19">
        <f>ROUND(X5/$X$2*100,0)</f>
        <v>83</v>
      </c>
    </row>
    <row r="6" spans="1:25" s="8" customFormat="1" ht="30" customHeight="1" x14ac:dyDescent="0.25">
      <c r="A6" s="9" t="s">
        <v>23</v>
      </c>
      <c r="B6" s="41">
        <v>5</v>
      </c>
      <c r="C6" s="152" t="s">
        <v>287</v>
      </c>
      <c r="D6" s="152" t="s">
        <v>484</v>
      </c>
      <c r="E6" s="73" t="s">
        <v>462</v>
      </c>
      <c r="F6" s="15">
        <f>IF(E6="21/22",2,0)</f>
        <v>2</v>
      </c>
      <c r="G6" s="175">
        <v>27</v>
      </c>
      <c r="H6" s="175">
        <v>3</v>
      </c>
      <c r="I6" s="235">
        <v>3</v>
      </c>
      <c r="J6" s="15">
        <f>IF(ABS((H6-I6)/I6)&lt;=0.1,2,IF(AND(ABS((H6-I6)/I6)&gt;0.1,ABS((H6-I6)/I6)&lt;=0.2),1,0))</f>
        <v>2</v>
      </c>
      <c r="K6" s="232">
        <v>81.666666666666671</v>
      </c>
      <c r="L6" s="15">
        <f>IF(K6&gt;90,4,IF(AND(K6&gt;80,K6&lt;=90),3,IF(AND(K6&gt;=50,K6&lt;=80),2,IF(AND(K6&gt;=10,K6&lt;50),1,0))))</f>
        <v>3</v>
      </c>
      <c r="M6" s="233">
        <v>44652</v>
      </c>
      <c r="N6" s="15">
        <f>IF(M6='Месяц МНТРГ_апрель'!$A$2,4,IF(M6='Месяц МНТРГ_апрель'!$B$2,3,IF(M6='Месяц МНТРГ_апрель'!$C$2,2,IF(M6='Месяц МНТРГ_апрель'!$D$2,1,0))))</f>
        <v>4</v>
      </c>
      <c r="O6" s="175">
        <v>27</v>
      </c>
      <c r="P6" s="175">
        <v>12</v>
      </c>
      <c r="Q6" s="70">
        <f>ROUND(P6/O6*100,0)</f>
        <v>44</v>
      </c>
      <c r="R6" s="15">
        <f>IF(Q6&gt;90,4,IF(AND(Q6&gt;80,Q6&lt;=90),3,IF(AND(Q6&gt;=50,Q6&lt;=80),2,IF(AND(Q6&gt;=10,Q6&lt;50),1,0))))</f>
        <v>1</v>
      </c>
      <c r="S6" s="175">
        <v>26</v>
      </c>
      <c r="T6" s="175">
        <v>100</v>
      </c>
      <c r="U6" s="15">
        <f>IF(T6&gt;=90,2,IF(T6&gt;=80,1,0))</f>
        <v>2</v>
      </c>
      <c r="V6" s="175">
        <v>0</v>
      </c>
      <c r="W6" s="175">
        <v>4</v>
      </c>
      <c r="X6" s="19">
        <f>F6+J6+L6+N6+R6+U6</f>
        <v>14</v>
      </c>
      <c r="Y6" s="19">
        <f>ROUND(X6/$X$2*100,0)</f>
        <v>78</v>
      </c>
    </row>
    <row r="7" spans="1:25" s="8" customFormat="1" ht="30" customHeight="1" x14ac:dyDescent="0.25">
      <c r="A7" s="9" t="s">
        <v>23</v>
      </c>
      <c r="B7" s="41">
        <v>1</v>
      </c>
      <c r="C7" s="152" t="s">
        <v>285</v>
      </c>
      <c r="D7" s="152" t="s">
        <v>482</v>
      </c>
      <c r="E7" s="73" t="s">
        <v>462</v>
      </c>
      <c r="F7" s="15">
        <f>IF(E7="21/22",2,0)</f>
        <v>2</v>
      </c>
      <c r="G7" s="175">
        <v>193</v>
      </c>
      <c r="H7" s="175">
        <v>11</v>
      </c>
      <c r="I7" s="244">
        <v>11</v>
      </c>
      <c r="J7" s="15">
        <f>IF(ABS((H7-I7)/I7)&lt;=0.1,2,IF(AND(ABS((H7-I7)/I7)&gt;0.1,ABS((H7-I7)/I7)&lt;=0.2),1,0))</f>
        <v>2</v>
      </c>
      <c r="K7" s="236">
        <v>60</v>
      </c>
      <c r="L7" s="15">
        <f>IF(K7&gt;90,4,IF(AND(K7&gt;80,K7&lt;=90),3,IF(AND(K7&gt;=50,K7&lt;=80),2,IF(AND(K7&gt;=10,K7&lt;50),1,0))))</f>
        <v>2</v>
      </c>
      <c r="M7" s="234">
        <v>0</v>
      </c>
      <c r="N7" s="15">
        <f>IF(M7='Месяц МНТРГ_апрель'!$A$2,4,IF(M7='Месяц МНТРГ_апрель'!$B$2,3,IF(M7='Месяц МНТРГ_апрель'!$C$2,2,IF(M7='Месяц МНТРГ_апрель'!$D$2,1,0))))</f>
        <v>0</v>
      </c>
      <c r="O7" s="175">
        <v>192</v>
      </c>
      <c r="P7" s="175">
        <v>182</v>
      </c>
      <c r="Q7" s="70">
        <f>ROUND(P7/O7*100,0)</f>
        <v>95</v>
      </c>
      <c r="R7" s="15">
        <f>IF(Q7&gt;90,4,IF(AND(Q7&gt;80,Q7&lt;=90),3,IF(AND(Q7&gt;=50,Q7&lt;=80),2,IF(AND(Q7&gt;=10,Q7&lt;50),1,0))))</f>
        <v>4</v>
      </c>
      <c r="S7" s="175">
        <v>216</v>
      </c>
      <c r="T7" s="175">
        <v>100</v>
      </c>
      <c r="U7" s="15">
        <f>IF(T7&gt;=90,2,IF(T7&gt;=80,1,0))</f>
        <v>2</v>
      </c>
      <c r="V7" s="175">
        <v>0</v>
      </c>
      <c r="W7" s="175">
        <v>7</v>
      </c>
      <c r="X7" s="19">
        <f>F7+J7+L7+N7+R7+U7</f>
        <v>12</v>
      </c>
      <c r="Y7" s="19">
        <f>ROUND(X7/$X$2*100,0)</f>
        <v>67</v>
      </c>
    </row>
    <row r="8" spans="1:25" s="79" customFormat="1" ht="30" customHeight="1" x14ac:dyDescent="0.25">
      <c r="A8" s="75"/>
      <c r="B8" s="75"/>
      <c r="C8" s="76" t="s">
        <v>60</v>
      </c>
      <c r="D8" s="160"/>
      <c r="E8" s="75"/>
      <c r="F8" s="23"/>
      <c r="G8" s="190">
        <f>SUM(G3:G7)</f>
        <v>509</v>
      </c>
      <c r="H8" s="190">
        <f>SUM(H3:H7)</f>
        <v>29</v>
      </c>
      <c r="I8" s="190">
        <f>SUM(I3:I7)</f>
        <v>29</v>
      </c>
      <c r="J8" s="23"/>
      <c r="K8" s="78"/>
      <c r="L8" s="23"/>
      <c r="M8" s="74"/>
      <c r="N8" s="23"/>
      <c r="O8" s="75"/>
      <c r="P8" s="75"/>
      <c r="Q8" s="75"/>
      <c r="R8" s="23"/>
      <c r="S8" s="75"/>
      <c r="T8" s="75"/>
      <c r="U8" s="23"/>
      <c r="V8" s="75"/>
      <c r="W8" s="75"/>
      <c r="X8" s="24"/>
      <c r="Y8" s="24"/>
    </row>
    <row r="9" spans="1:25" ht="15.75" thickBot="1" x14ac:dyDescent="0.3"/>
    <row r="10" spans="1:25" ht="16.5" thickBot="1" x14ac:dyDescent="0.3">
      <c r="T10" s="64" t="s">
        <v>59</v>
      </c>
      <c r="U10" s="65"/>
      <c r="V10" s="65"/>
      <c r="W10" s="66"/>
      <c r="X10" s="20">
        <f>AVERAGE(X3:X7)</f>
        <v>14.8</v>
      </c>
      <c r="Y10" s="21">
        <f>ROUND(X10/$X$2*100,0)</f>
        <v>82</v>
      </c>
    </row>
    <row r="12" spans="1:25" x14ac:dyDescent="0.25">
      <c r="H12" s="33"/>
    </row>
    <row r="13" spans="1:25" x14ac:dyDescent="0.25">
      <c r="H13" s="22"/>
    </row>
    <row r="14" spans="1:25" x14ac:dyDescent="0.25">
      <c r="H14" s="22"/>
    </row>
    <row r="15" spans="1:25" x14ac:dyDescent="0.25">
      <c r="H15" s="22"/>
    </row>
    <row r="16" spans="1:25" x14ac:dyDescent="0.25">
      <c r="H16" s="22"/>
    </row>
    <row r="17" spans="8:8" x14ac:dyDescent="0.25">
      <c r="H17" s="22"/>
    </row>
  </sheetData>
  <autoFilter ref="A2:Y2">
    <sortState ref="A3:Y8">
      <sortCondition descending="1" ref="Y2"/>
    </sortState>
  </autoFilter>
  <sortState ref="A3:Y8">
    <sortCondition descending="1" ref="Y3:Y8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5"/>
  </sheetPr>
  <dimension ref="A1:Y17"/>
  <sheetViews>
    <sheetView zoomScale="68" zoomScaleNormal="68" workbookViewId="0">
      <pane xSplit="3" ySplit="2" topLeftCell="N12" activePane="bottomRight" state="frozen"/>
      <selection pane="topRight" activeCell="D1" sqref="D1"/>
      <selection pane="bottomLeft" activeCell="A3" sqref="A3"/>
      <selection pane="bottomRight" activeCell="I28" sqref="I28"/>
    </sheetView>
  </sheetViews>
  <sheetFormatPr defaultColWidth="8.85546875" defaultRowHeight="15" x14ac:dyDescent="0.25"/>
  <cols>
    <col min="1" max="1" width="25.42578125" customWidth="1"/>
    <col min="2" max="2" width="4.140625" customWidth="1"/>
    <col min="3" max="3" width="40.42578125" customWidth="1"/>
    <col min="4" max="4" width="34.42578125" bestFit="1" customWidth="1"/>
    <col min="5" max="5" width="18" bestFit="1" customWidth="1"/>
    <col min="6" max="6" width="5.7109375" bestFit="1" customWidth="1"/>
    <col min="7" max="7" width="13.85546875" bestFit="1" customWidth="1"/>
    <col min="8" max="9" width="11.85546875" bestFit="1" customWidth="1"/>
    <col min="10" max="10" width="5.7109375" bestFit="1" customWidth="1"/>
    <col min="11" max="11" width="12.85546875" customWidth="1"/>
    <col min="12" max="12" width="5.7109375" bestFit="1" customWidth="1"/>
    <col min="13" max="13" width="20.85546875" bestFit="1" customWidth="1"/>
    <col min="14" max="14" width="9.7109375" customWidth="1"/>
    <col min="15" max="15" width="14.85546875" bestFit="1" customWidth="1"/>
    <col min="16" max="16" width="14.85546875" customWidth="1"/>
    <col min="17" max="17" width="9.42578125" bestFit="1" customWidth="1"/>
    <col min="18" max="18" width="5.7109375" bestFit="1" customWidth="1"/>
    <col min="19" max="19" width="11.28515625" bestFit="1" customWidth="1"/>
    <col min="20" max="20" width="16.28515625" customWidth="1"/>
    <col min="21" max="21" width="5.85546875" customWidth="1"/>
    <col min="22" max="23" width="13.28515625" bestFit="1" customWidth="1"/>
    <col min="24" max="24" width="7.85546875" customWidth="1"/>
    <col min="25" max="25" width="7.42578125" customWidth="1"/>
  </cols>
  <sheetData>
    <row r="1" spans="1:25" s="1" customFormat="1" ht="120" x14ac:dyDescent="0.25">
      <c r="A1" s="2" t="s">
        <v>40</v>
      </c>
      <c r="B1" s="3"/>
      <c r="C1" s="4" t="s">
        <v>41</v>
      </c>
      <c r="D1" s="4" t="s">
        <v>478</v>
      </c>
      <c r="E1" s="5" t="s">
        <v>42</v>
      </c>
      <c r="F1" s="14" t="s">
        <v>50</v>
      </c>
      <c r="G1" s="5" t="s">
        <v>48</v>
      </c>
      <c r="H1" s="5" t="s">
        <v>46</v>
      </c>
      <c r="I1" s="5" t="s">
        <v>45</v>
      </c>
      <c r="J1" s="14" t="s">
        <v>49</v>
      </c>
      <c r="K1" s="5" t="s">
        <v>51</v>
      </c>
      <c r="L1" s="14" t="s">
        <v>52</v>
      </c>
      <c r="M1" s="5" t="s">
        <v>47</v>
      </c>
      <c r="N1" s="14" t="s">
        <v>53</v>
      </c>
      <c r="O1" s="5" t="s">
        <v>54</v>
      </c>
      <c r="P1" s="5" t="s">
        <v>55</v>
      </c>
      <c r="Q1" s="18" t="s">
        <v>57</v>
      </c>
      <c r="R1" s="14" t="s">
        <v>56</v>
      </c>
      <c r="S1" s="5" t="s">
        <v>444</v>
      </c>
      <c r="T1" s="5" t="s">
        <v>445</v>
      </c>
      <c r="U1" s="14" t="s">
        <v>446</v>
      </c>
      <c r="V1" s="5" t="s">
        <v>447</v>
      </c>
      <c r="W1" s="5" t="s">
        <v>448</v>
      </c>
      <c r="X1" s="17" t="s">
        <v>502</v>
      </c>
      <c r="Y1" s="17" t="s">
        <v>58</v>
      </c>
    </row>
    <row r="2" spans="1:25" s="1" customFormat="1" x14ac:dyDescent="0.25">
      <c r="A2" s="13" t="s">
        <v>708</v>
      </c>
      <c r="B2" s="10"/>
      <c r="C2" s="11"/>
      <c r="D2" s="11"/>
      <c r="E2" s="12"/>
      <c r="F2" s="16">
        <v>2</v>
      </c>
      <c r="G2" s="12"/>
      <c r="H2" s="12"/>
      <c r="I2" s="12"/>
      <c r="J2" s="16">
        <v>2</v>
      </c>
      <c r="K2" s="12"/>
      <c r="L2" s="16">
        <v>4</v>
      </c>
      <c r="M2" s="12"/>
      <c r="N2" s="16">
        <v>4</v>
      </c>
      <c r="O2" s="12"/>
      <c r="P2" s="12"/>
      <c r="Q2" s="12"/>
      <c r="R2" s="16">
        <v>4</v>
      </c>
      <c r="S2" s="12"/>
      <c r="T2" s="12"/>
      <c r="U2" s="16">
        <v>2</v>
      </c>
      <c r="V2" s="12"/>
      <c r="W2" s="12"/>
      <c r="X2" s="16">
        <f t="shared" ref="X2:X14" si="0">F2+J2+L2+N2+R2+U2</f>
        <v>18</v>
      </c>
      <c r="Y2" s="16">
        <v>100</v>
      </c>
    </row>
    <row r="3" spans="1:25" ht="30" customHeight="1" x14ac:dyDescent="0.25">
      <c r="A3" s="9" t="s">
        <v>22</v>
      </c>
      <c r="B3" s="41">
        <v>2</v>
      </c>
      <c r="C3" s="152" t="s">
        <v>1</v>
      </c>
      <c r="D3" s="152" t="s">
        <v>512</v>
      </c>
      <c r="E3" s="73" t="s">
        <v>462</v>
      </c>
      <c r="F3" s="15">
        <f t="shared" ref="F3:F14" si="1">IF(E3="21/22",2,0)</f>
        <v>2</v>
      </c>
      <c r="G3" s="175">
        <v>133</v>
      </c>
      <c r="H3" s="175">
        <v>5</v>
      </c>
      <c r="I3" s="238">
        <v>5</v>
      </c>
      <c r="J3" s="15">
        <f t="shared" ref="J3:J14" si="2">IF(ABS((H3-I3)/I3)&lt;=0.1,2,IF(AND(ABS((H3-I3)/I3)&gt;0.1,ABS((H3-I3)/I3)&lt;=0.2),1,0))</f>
        <v>2</v>
      </c>
      <c r="K3" s="236">
        <v>91.666666666666657</v>
      </c>
      <c r="L3" s="15">
        <f t="shared" ref="L3:L14" si="3">IF(K3&gt;90,4,IF(AND(K3&gt;80,K3&lt;=90),3,IF(AND(K3&gt;=50,K3&lt;=80),2,IF(AND(K3&gt;=10,K3&lt;50),1,0))))</f>
        <v>4</v>
      </c>
      <c r="M3" s="233">
        <v>44652</v>
      </c>
      <c r="N3" s="15">
        <f>IF(M3='Месяц МНТРГ_апрель'!$A$2,4,IF(M3='Месяц МНТРГ_апрель'!$B$2,3,IF(M3='Месяц МНТРГ_апрель'!$C$2,2,IF(M3='Месяц МНТРГ_апрель'!$D$2,1,0))))</f>
        <v>4</v>
      </c>
      <c r="O3" s="175">
        <v>133</v>
      </c>
      <c r="P3" s="175">
        <v>132</v>
      </c>
      <c r="Q3" s="70">
        <f t="shared" ref="Q3:Q14" si="4">ROUND(P3/O3*100,0)</f>
        <v>99</v>
      </c>
      <c r="R3" s="15">
        <f t="shared" ref="R3:R14" si="5">IF(Q3&gt;90,4,IF(AND(Q3&gt;80,Q3&lt;=90),3,IF(AND(Q3&gt;=50,Q3&lt;=80),2,IF(AND(Q3&gt;=10,Q3&lt;50),1,0))))</f>
        <v>4</v>
      </c>
      <c r="S3" s="175">
        <v>170</v>
      </c>
      <c r="T3" s="175">
        <v>100</v>
      </c>
      <c r="U3" s="15">
        <f t="shared" ref="U3:U14" si="6">IF(T3&gt;=90,2,IF(T3&gt;=80,1,0))</f>
        <v>2</v>
      </c>
      <c r="V3" s="175">
        <v>10</v>
      </c>
      <c r="W3" s="175">
        <v>9</v>
      </c>
      <c r="X3" s="19">
        <f t="shared" si="0"/>
        <v>18</v>
      </c>
      <c r="Y3" s="19">
        <f t="shared" ref="Y3:Y14" si="7">ROUND(X3/$X$2*100,0)</f>
        <v>100</v>
      </c>
    </row>
    <row r="4" spans="1:25" ht="30" customHeight="1" x14ac:dyDescent="0.25">
      <c r="A4" s="9" t="s">
        <v>22</v>
      </c>
      <c r="B4" s="41">
        <v>3</v>
      </c>
      <c r="C4" s="152" t="s">
        <v>2</v>
      </c>
      <c r="D4" s="152" t="s">
        <v>485</v>
      </c>
      <c r="E4" s="73" t="s">
        <v>462</v>
      </c>
      <c r="F4" s="15">
        <f t="shared" si="1"/>
        <v>2</v>
      </c>
      <c r="G4" s="175">
        <v>142</v>
      </c>
      <c r="H4" s="175">
        <v>6</v>
      </c>
      <c r="I4" s="238">
        <v>6</v>
      </c>
      <c r="J4" s="15">
        <f t="shared" si="2"/>
        <v>2</v>
      </c>
      <c r="K4" s="236">
        <v>96.666666666666671</v>
      </c>
      <c r="L4" s="15">
        <f t="shared" si="3"/>
        <v>4</v>
      </c>
      <c r="M4" s="233">
        <v>44652</v>
      </c>
      <c r="N4" s="15">
        <f>IF(M4='Месяц МНТРГ_апрель'!$A$2,4,IF(M4='Месяц МНТРГ_апрель'!$B$2,3,IF(M4='Месяц МНТРГ_апрель'!$C$2,2,IF(M4='Месяц МНТРГ_апрель'!$D$2,1,0))))</f>
        <v>4</v>
      </c>
      <c r="O4" s="175">
        <v>139</v>
      </c>
      <c r="P4" s="175">
        <v>139</v>
      </c>
      <c r="Q4" s="70">
        <f t="shared" si="4"/>
        <v>100</v>
      </c>
      <c r="R4" s="15">
        <f t="shared" si="5"/>
        <v>4</v>
      </c>
      <c r="S4" s="175">
        <v>267</v>
      </c>
      <c r="T4" s="175">
        <v>100</v>
      </c>
      <c r="U4" s="15">
        <f t="shared" si="6"/>
        <v>2</v>
      </c>
      <c r="V4" s="175">
        <v>4</v>
      </c>
      <c r="W4" s="175">
        <v>16</v>
      </c>
      <c r="X4" s="19">
        <f t="shared" si="0"/>
        <v>18</v>
      </c>
      <c r="Y4" s="19">
        <f t="shared" si="7"/>
        <v>100</v>
      </c>
    </row>
    <row r="5" spans="1:25" ht="30" customHeight="1" x14ac:dyDescent="0.25">
      <c r="A5" s="9" t="s">
        <v>22</v>
      </c>
      <c r="B5" s="7">
        <v>4</v>
      </c>
      <c r="C5" s="152" t="s">
        <v>3</v>
      </c>
      <c r="D5" s="152" t="s">
        <v>509</v>
      </c>
      <c r="E5" s="73" t="s">
        <v>462</v>
      </c>
      <c r="F5" s="15">
        <f t="shared" si="1"/>
        <v>2</v>
      </c>
      <c r="G5" s="175">
        <v>60</v>
      </c>
      <c r="H5" s="175">
        <v>4</v>
      </c>
      <c r="I5" s="238">
        <v>4</v>
      </c>
      <c r="J5" s="15">
        <f t="shared" si="2"/>
        <v>2</v>
      </c>
      <c r="K5" s="236">
        <v>98.333333333333329</v>
      </c>
      <c r="L5" s="15">
        <f t="shared" si="3"/>
        <v>4</v>
      </c>
      <c r="M5" s="233">
        <v>44652</v>
      </c>
      <c r="N5" s="15">
        <f>IF(M5='Месяц МНТРГ_апрель'!$A$2,4,IF(M5='Месяц МНТРГ_апрель'!$B$2,3,IF(M5='Месяц МНТРГ_апрель'!$C$2,2,IF(M5='Месяц МНТРГ_апрель'!$D$2,1,0))))</f>
        <v>4</v>
      </c>
      <c r="O5" s="175">
        <v>57</v>
      </c>
      <c r="P5" s="175">
        <v>57</v>
      </c>
      <c r="Q5" s="70">
        <f t="shared" si="4"/>
        <v>100</v>
      </c>
      <c r="R5" s="15">
        <f t="shared" si="5"/>
        <v>4</v>
      </c>
      <c r="S5" s="175">
        <v>72</v>
      </c>
      <c r="T5" s="175">
        <v>100</v>
      </c>
      <c r="U5" s="15">
        <f t="shared" si="6"/>
        <v>2</v>
      </c>
      <c r="V5" s="175">
        <v>6</v>
      </c>
      <c r="W5" s="175">
        <v>68</v>
      </c>
      <c r="X5" s="19">
        <f t="shared" si="0"/>
        <v>18</v>
      </c>
      <c r="Y5" s="19">
        <f t="shared" si="7"/>
        <v>100</v>
      </c>
    </row>
    <row r="6" spans="1:25" ht="30" customHeight="1" x14ac:dyDescent="0.25">
      <c r="A6" s="9" t="s">
        <v>22</v>
      </c>
      <c r="B6" s="41">
        <v>5</v>
      </c>
      <c r="C6" s="152" t="s">
        <v>5</v>
      </c>
      <c r="D6" s="152" t="s">
        <v>514</v>
      </c>
      <c r="E6" s="73" t="s">
        <v>462</v>
      </c>
      <c r="F6" s="15">
        <f t="shared" si="1"/>
        <v>2</v>
      </c>
      <c r="G6" s="175">
        <v>38</v>
      </c>
      <c r="H6" s="175">
        <v>2</v>
      </c>
      <c r="I6" s="238">
        <v>2</v>
      </c>
      <c r="J6" s="15">
        <f t="shared" si="2"/>
        <v>2</v>
      </c>
      <c r="K6" s="236">
        <v>95</v>
      </c>
      <c r="L6" s="15">
        <f t="shared" si="3"/>
        <v>4</v>
      </c>
      <c r="M6" s="233">
        <v>44652</v>
      </c>
      <c r="N6" s="15">
        <f>IF(M6='Месяц МНТРГ_апрель'!$A$2,4,IF(M6='Месяц МНТРГ_апрель'!$B$2,3,IF(M6='Месяц МНТРГ_апрель'!$C$2,2,IF(M6='Месяц МНТРГ_апрель'!$D$2,1,0))))</f>
        <v>4</v>
      </c>
      <c r="O6" s="175">
        <v>36</v>
      </c>
      <c r="P6" s="175">
        <v>36</v>
      </c>
      <c r="Q6" s="70">
        <f t="shared" si="4"/>
        <v>100</v>
      </c>
      <c r="R6" s="15">
        <f t="shared" si="5"/>
        <v>4</v>
      </c>
      <c r="S6" s="175">
        <v>48</v>
      </c>
      <c r="T6" s="175">
        <v>100</v>
      </c>
      <c r="U6" s="15">
        <f t="shared" si="6"/>
        <v>2</v>
      </c>
      <c r="V6" s="175">
        <v>1</v>
      </c>
      <c r="W6" s="175">
        <v>11</v>
      </c>
      <c r="X6" s="19">
        <f t="shared" si="0"/>
        <v>18</v>
      </c>
      <c r="Y6" s="19">
        <f t="shared" si="7"/>
        <v>100</v>
      </c>
    </row>
    <row r="7" spans="1:25" ht="30" customHeight="1" x14ac:dyDescent="0.25">
      <c r="A7" s="9" t="s">
        <v>22</v>
      </c>
      <c r="B7" s="41">
        <v>6</v>
      </c>
      <c r="C7" s="152" t="s">
        <v>4</v>
      </c>
      <c r="D7" s="152" t="s">
        <v>510</v>
      </c>
      <c r="E7" s="73" t="s">
        <v>462</v>
      </c>
      <c r="F7" s="15">
        <f t="shared" si="1"/>
        <v>2</v>
      </c>
      <c r="G7" s="175">
        <v>32</v>
      </c>
      <c r="H7" s="175">
        <v>2</v>
      </c>
      <c r="I7" s="238">
        <v>2</v>
      </c>
      <c r="J7" s="15">
        <f t="shared" si="2"/>
        <v>2</v>
      </c>
      <c r="K7" s="236">
        <v>100</v>
      </c>
      <c r="L7" s="15">
        <f t="shared" si="3"/>
        <v>4</v>
      </c>
      <c r="M7" s="233">
        <v>44652</v>
      </c>
      <c r="N7" s="15">
        <f>IF(M7='Месяц МНТРГ_апрель'!$A$2,4,IF(M7='Месяц МНТРГ_апрель'!$B$2,3,IF(M7='Месяц МНТРГ_апрель'!$C$2,2,IF(M7='Месяц МНТРГ_апрель'!$D$2,1,0))))</f>
        <v>4</v>
      </c>
      <c r="O7" s="175">
        <v>34</v>
      </c>
      <c r="P7" s="175">
        <v>34</v>
      </c>
      <c r="Q7" s="70">
        <f t="shared" si="4"/>
        <v>100</v>
      </c>
      <c r="R7" s="15">
        <f t="shared" si="5"/>
        <v>4</v>
      </c>
      <c r="S7" s="175">
        <v>36</v>
      </c>
      <c r="T7" s="175">
        <v>100</v>
      </c>
      <c r="U7" s="15">
        <f t="shared" si="6"/>
        <v>2</v>
      </c>
      <c r="V7" s="175">
        <v>3</v>
      </c>
      <c r="W7" s="175">
        <v>22</v>
      </c>
      <c r="X7" s="19">
        <f t="shared" si="0"/>
        <v>18</v>
      </c>
      <c r="Y7" s="19">
        <f t="shared" si="7"/>
        <v>100</v>
      </c>
    </row>
    <row r="8" spans="1:25" ht="30" customHeight="1" x14ac:dyDescent="0.25">
      <c r="A8" s="9" t="s">
        <v>22</v>
      </c>
      <c r="B8" s="7">
        <v>7</v>
      </c>
      <c r="C8" s="152" t="s">
        <v>6</v>
      </c>
      <c r="D8" s="152" t="s">
        <v>515</v>
      </c>
      <c r="E8" s="73" t="s">
        <v>462</v>
      </c>
      <c r="F8" s="15">
        <f t="shared" si="1"/>
        <v>2</v>
      </c>
      <c r="G8" s="175">
        <v>24</v>
      </c>
      <c r="H8" s="175">
        <v>2</v>
      </c>
      <c r="I8" s="238">
        <v>2</v>
      </c>
      <c r="J8" s="15">
        <f t="shared" si="2"/>
        <v>2</v>
      </c>
      <c r="K8" s="236">
        <v>91.666666666666657</v>
      </c>
      <c r="L8" s="15">
        <f t="shared" si="3"/>
        <v>4</v>
      </c>
      <c r="M8" s="233">
        <v>44652</v>
      </c>
      <c r="N8" s="15">
        <f>IF(M8='Месяц МНТРГ_апрель'!$A$2,4,IF(M8='Месяц МНТРГ_апрель'!$B$2,3,IF(M8='Месяц МНТРГ_апрель'!$C$2,2,IF(M8='Месяц МНТРГ_апрель'!$D$2,1,0))))</f>
        <v>4</v>
      </c>
      <c r="O8" s="175">
        <v>24</v>
      </c>
      <c r="P8" s="175">
        <v>22</v>
      </c>
      <c r="Q8" s="70">
        <f t="shared" si="4"/>
        <v>92</v>
      </c>
      <c r="R8" s="15">
        <f t="shared" si="5"/>
        <v>4</v>
      </c>
      <c r="S8" s="175">
        <v>31</v>
      </c>
      <c r="T8" s="175">
        <v>100</v>
      </c>
      <c r="U8" s="15">
        <f t="shared" si="6"/>
        <v>2</v>
      </c>
      <c r="V8" s="175">
        <v>0</v>
      </c>
      <c r="W8" s="175">
        <v>15</v>
      </c>
      <c r="X8" s="19">
        <f t="shared" si="0"/>
        <v>18</v>
      </c>
      <c r="Y8" s="19">
        <f t="shared" si="7"/>
        <v>100</v>
      </c>
    </row>
    <row r="9" spans="1:25" ht="30" customHeight="1" x14ac:dyDescent="0.25">
      <c r="A9" s="9" t="s">
        <v>22</v>
      </c>
      <c r="B9" s="41">
        <v>8</v>
      </c>
      <c r="C9" s="152" t="s">
        <v>43</v>
      </c>
      <c r="D9" s="152" t="s">
        <v>511</v>
      </c>
      <c r="E9" s="73" t="s">
        <v>462</v>
      </c>
      <c r="F9" s="15">
        <f t="shared" si="1"/>
        <v>2</v>
      </c>
      <c r="G9" s="175">
        <v>209</v>
      </c>
      <c r="H9" s="175">
        <v>10</v>
      </c>
      <c r="I9" s="238">
        <v>10</v>
      </c>
      <c r="J9" s="15">
        <f t="shared" si="2"/>
        <v>2</v>
      </c>
      <c r="K9" s="236">
        <v>96.666666666666671</v>
      </c>
      <c r="L9" s="15">
        <f t="shared" si="3"/>
        <v>4</v>
      </c>
      <c r="M9" s="233">
        <v>44652</v>
      </c>
      <c r="N9" s="15">
        <f>IF(M9='Месяц МНТРГ_апрель'!$A$2,4,IF(M9='Месяц МНТРГ_апрель'!$B$2,3,IF(M9='Месяц МНТРГ_апрель'!$C$2,2,IF(M9='Месяц МНТРГ_апрель'!$D$2,1,0))))</f>
        <v>4</v>
      </c>
      <c r="O9" s="175">
        <v>211</v>
      </c>
      <c r="P9" s="175">
        <v>211</v>
      </c>
      <c r="Q9" s="70">
        <f t="shared" si="4"/>
        <v>100</v>
      </c>
      <c r="R9" s="15">
        <f t="shared" si="5"/>
        <v>4</v>
      </c>
      <c r="S9" s="175">
        <v>330</v>
      </c>
      <c r="T9" s="175">
        <v>100</v>
      </c>
      <c r="U9" s="15">
        <f t="shared" si="6"/>
        <v>2</v>
      </c>
      <c r="V9" s="175">
        <v>8</v>
      </c>
      <c r="W9" s="175">
        <v>59</v>
      </c>
      <c r="X9" s="19">
        <f t="shared" si="0"/>
        <v>18</v>
      </c>
      <c r="Y9" s="19">
        <f t="shared" si="7"/>
        <v>100</v>
      </c>
    </row>
    <row r="10" spans="1:25" ht="30" customHeight="1" x14ac:dyDescent="0.25">
      <c r="A10" s="9" t="s">
        <v>22</v>
      </c>
      <c r="B10" s="41">
        <v>9</v>
      </c>
      <c r="C10" s="152" t="s">
        <v>75</v>
      </c>
      <c r="D10" s="152" t="s">
        <v>486</v>
      </c>
      <c r="E10" s="73" t="s">
        <v>462</v>
      </c>
      <c r="F10" s="15">
        <f t="shared" si="1"/>
        <v>2</v>
      </c>
      <c r="G10" s="175">
        <v>249</v>
      </c>
      <c r="H10" s="175">
        <v>13</v>
      </c>
      <c r="I10" s="238">
        <v>13</v>
      </c>
      <c r="J10" s="15">
        <f t="shared" si="2"/>
        <v>2</v>
      </c>
      <c r="K10" s="236">
        <v>96.666666666666671</v>
      </c>
      <c r="L10" s="15">
        <f t="shared" si="3"/>
        <v>4</v>
      </c>
      <c r="M10" s="233">
        <v>44652</v>
      </c>
      <c r="N10" s="15">
        <f>IF(M10='Месяц МНТРГ_апрель'!$A$2,4,IF(M10='Месяц МНТРГ_апрель'!$B$2,3,IF(M10='Месяц МНТРГ_апрель'!$C$2,2,IF(M10='Месяц МНТРГ_апрель'!$D$2,1,0))))</f>
        <v>4</v>
      </c>
      <c r="O10" s="175">
        <v>246</v>
      </c>
      <c r="P10" s="175">
        <v>245</v>
      </c>
      <c r="Q10" s="70">
        <f t="shared" si="4"/>
        <v>100</v>
      </c>
      <c r="R10" s="15">
        <f t="shared" si="5"/>
        <v>4</v>
      </c>
      <c r="S10" s="175">
        <v>407</v>
      </c>
      <c r="T10" s="175">
        <v>100</v>
      </c>
      <c r="U10" s="15">
        <f t="shared" si="6"/>
        <v>2</v>
      </c>
      <c r="V10" s="175">
        <v>15</v>
      </c>
      <c r="W10" s="175">
        <v>241</v>
      </c>
      <c r="X10" s="19">
        <f t="shared" si="0"/>
        <v>18</v>
      </c>
      <c r="Y10" s="19">
        <f t="shared" si="7"/>
        <v>100</v>
      </c>
    </row>
    <row r="11" spans="1:25" ht="30" customHeight="1" x14ac:dyDescent="0.25">
      <c r="A11" s="9" t="s">
        <v>22</v>
      </c>
      <c r="B11" s="41">
        <v>10</v>
      </c>
      <c r="C11" s="152" t="s">
        <v>76</v>
      </c>
      <c r="D11" s="152" t="s">
        <v>487</v>
      </c>
      <c r="E11" s="73" t="s">
        <v>462</v>
      </c>
      <c r="F11" s="15">
        <f t="shared" si="1"/>
        <v>2</v>
      </c>
      <c r="G11" s="175">
        <v>122</v>
      </c>
      <c r="H11" s="175">
        <v>6</v>
      </c>
      <c r="I11" s="238">
        <v>6</v>
      </c>
      <c r="J11" s="15">
        <f t="shared" si="2"/>
        <v>2</v>
      </c>
      <c r="K11" s="236">
        <v>95</v>
      </c>
      <c r="L11" s="15">
        <f t="shared" si="3"/>
        <v>4</v>
      </c>
      <c r="M11" s="233">
        <v>44652</v>
      </c>
      <c r="N11" s="15">
        <f>IF(M11='Месяц МНТРГ_апрель'!$A$2,4,IF(M11='Месяц МНТРГ_апрель'!$B$2,3,IF(M11='Месяц МНТРГ_апрель'!$C$2,2,IF(M11='Месяц МНТРГ_апрель'!$D$2,1,0))))</f>
        <v>4</v>
      </c>
      <c r="O11" s="175">
        <v>122</v>
      </c>
      <c r="P11" s="175">
        <v>115</v>
      </c>
      <c r="Q11" s="70">
        <f t="shared" si="4"/>
        <v>94</v>
      </c>
      <c r="R11" s="15">
        <f t="shared" si="5"/>
        <v>4</v>
      </c>
      <c r="S11" s="175">
        <v>194</v>
      </c>
      <c r="T11" s="175">
        <v>100</v>
      </c>
      <c r="U11" s="15">
        <f t="shared" si="6"/>
        <v>2</v>
      </c>
      <c r="V11" s="175">
        <v>16</v>
      </c>
      <c r="W11" s="175">
        <v>51</v>
      </c>
      <c r="X11" s="19">
        <f t="shared" si="0"/>
        <v>18</v>
      </c>
      <c r="Y11" s="19">
        <f t="shared" si="7"/>
        <v>100</v>
      </c>
    </row>
    <row r="12" spans="1:25" ht="30" customHeight="1" x14ac:dyDescent="0.25">
      <c r="A12" s="9" t="s">
        <v>22</v>
      </c>
      <c r="B12" s="41">
        <v>1</v>
      </c>
      <c r="C12" s="152" t="s">
        <v>0</v>
      </c>
      <c r="D12" s="152" t="s">
        <v>488</v>
      </c>
      <c r="E12" s="73" t="s">
        <v>462</v>
      </c>
      <c r="F12" s="15">
        <f t="shared" si="1"/>
        <v>2</v>
      </c>
      <c r="G12" s="175">
        <v>157</v>
      </c>
      <c r="H12" s="175">
        <v>8</v>
      </c>
      <c r="I12" s="238">
        <v>8</v>
      </c>
      <c r="J12" s="15">
        <f t="shared" si="2"/>
        <v>2</v>
      </c>
      <c r="K12" s="236">
        <v>86.666666666666671</v>
      </c>
      <c r="L12" s="15">
        <f t="shared" si="3"/>
        <v>3</v>
      </c>
      <c r="M12" s="233">
        <v>44652</v>
      </c>
      <c r="N12" s="15">
        <f>IF(M12='Месяц МНТРГ_апрель'!$A$2,4,IF(M12='Месяц МНТРГ_апрель'!$B$2,3,IF(M12='Месяц МНТРГ_апрель'!$C$2,2,IF(M12='Месяц МНТРГ_апрель'!$D$2,1,0))))</f>
        <v>4</v>
      </c>
      <c r="O12" s="175">
        <v>157</v>
      </c>
      <c r="P12" s="175">
        <v>148</v>
      </c>
      <c r="Q12" s="189">
        <f t="shared" si="4"/>
        <v>94</v>
      </c>
      <c r="R12" s="15">
        <f t="shared" si="5"/>
        <v>4</v>
      </c>
      <c r="S12" s="175">
        <v>270</v>
      </c>
      <c r="T12" s="175">
        <v>100</v>
      </c>
      <c r="U12" s="15">
        <f t="shared" si="6"/>
        <v>2</v>
      </c>
      <c r="V12" s="175">
        <v>6</v>
      </c>
      <c r="W12" s="175">
        <v>10</v>
      </c>
      <c r="X12" s="19">
        <f t="shared" si="0"/>
        <v>17</v>
      </c>
      <c r="Y12" s="19">
        <f t="shared" si="7"/>
        <v>94</v>
      </c>
    </row>
    <row r="13" spans="1:25" ht="30" customHeight="1" x14ac:dyDescent="0.25">
      <c r="A13" s="9" t="s">
        <v>22</v>
      </c>
      <c r="B13" s="41">
        <v>12</v>
      </c>
      <c r="C13" s="152" t="s">
        <v>670</v>
      </c>
      <c r="D13" s="6" t="s">
        <v>671</v>
      </c>
      <c r="E13" s="73" t="s">
        <v>462</v>
      </c>
      <c r="F13" s="15">
        <f t="shared" si="1"/>
        <v>2</v>
      </c>
      <c r="G13" s="175">
        <v>35</v>
      </c>
      <c r="H13" s="175">
        <v>2</v>
      </c>
      <c r="I13" s="238">
        <v>2</v>
      </c>
      <c r="J13" s="15">
        <f t="shared" si="2"/>
        <v>2</v>
      </c>
      <c r="K13" s="236">
        <v>86.666666666666671</v>
      </c>
      <c r="L13" s="15">
        <f t="shared" si="3"/>
        <v>3</v>
      </c>
      <c r="M13" s="233">
        <v>44652</v>
      </c>
      <c r="N13" s="15">
        <f>IF(M13='Месяц МНТРГ_апрель'!$A$2,4,IF(M13='Месяц МНТРГ_апрель'!$B$2,3,IF(M13='Месяц МНТРГ_апрель'!$C$2,2,IF(M13='Месяц МНТРГ_апрель'!$D$2,1,0))))</f>
        <v>4</v>
      </c>
      <c r="O13" s="175">
        <v>35</v>
      </c>
      <c r="P13" s="175">
        <v>31</v>
      </c>
      <c r="Q13" s="189">
        <f t="shared" si="4"/>
        <v>89</v>
      </c>
      <c r="R13" s="15">
        <f t="shared" si="5"/>
        <v>3</v>
      </c>
      <c r="S13" s="175">
        <v>63</v>
      </c>
      <c r="T13" s="175">
        <v>100</v>
      </c>
      <c r="U13" s="15">
        <f t="shared" si="6"/>
        <v>2</v>
      </c>
      <c r="V13" s="175">
        <v>0</v>
      </c>
      <c r="W13" s="175">
        <v>19</v>
      </c>
      <c r="X13" s="19">
        <f t="shared" si="0"/>
        <v>16</v>
      </c>
      <c r="Y13" s="19">
        <f t="shared" si="7"/>
        <v>89</v>
      </c>
    </row>
    <row r="14" spans="1:25" ht="30" customHeight="1" x14ac:dyDescent="0.25">
      <c r="A14" s="9" t="s">
        <v>22</v>
      </c>
      <c r="B14" s="41">
        <v>11</v>
      </c>
      <c r="C14" s="174" t="s">
        <v>44</v>
      </c>
      <c r="D14" s="245" t="s">
        <v>516</v>
      </c>
      <c r="E14" s="73" t="s">
        <v>462</v>
      </c>
      <c r="F14" s="15">
        <f t="shared" si="1"/>
        <v>2</v>
      </c>
      <c r="G14" s="175">
        <v>209</v>
      </c>
      <c r="H14" s="175">
        <v>12</v>
      </c>
      <c r="I14" s="238">
        <v>12</v>
      </c>
      <c r="J14" s="15">
        <f t="shared" si="2"/>
        <v>2</v>
      </c>
      <c r="K14" s="236">
        <v>23.333333333333332</v>
      </c>
      <c r="L14" s="15">
        <f t="shared" si="3"/>
        <v>1</v>
      </c>
      <c r="M14" s="234">
        <v>0</v>
      </c>
      <c r="N14" s="15">
        <f>IF(M14='Месяц МНТРГ_апрель'!$A$2,4,IF(M14='Месяц МНТРГ_апрель'!$B$2,3,IF(M14='Месяц МНТРГ_апрель'!$C$2,2,IF(M14='Месяц МНТРГ_апрель'!$D$2,1,0))))</f>
        <v>0</v>
      </c>
      <c r="O14" s="175">
        <v>206</v>
      </c>
      <c r="P14" s="175">
        <v>60</v>
      </c>
      <c r="Q14" s="189">
        <f t="shared" si="4"/>
        <v>29</v>
      </c>
      <c r="R14" s="15">
        <f t="shared" si="5"/>
        <v>1</v>
      </c>
      <c r="S14" s="175">
        <v>380</v>
      </c>
      <c r="T14" s="175">
        <v>100</v>
      </c>
      <c r="U14" s="15">
        <f t="shared" si="6"/>
        <v>2</v>
      </c>
      <c r="V14" s="175">
        <v>17</v>
      </c>
      <c r="W14" s="175">
        <v>12</v>
      </c>
      <c r="X14" s="19">
        <f t="shared" si="0"/>
        <v>8</v>
      </c>
      <c r="Y14" s="19">
        <f t="shared" si="7"/>
        <v>44</v>
      </c>
    </row>
    <row r="15" spans="1:25" s="79" customFormat="1" ht="30" customHeight="1" x14ac:dyDescent="0.25">
      <c r="A15" s="75"/>
      <c r="B15" s="75"/>
      <c r="C15" s="76" t="s">
        <v>60</v>
      </c>
      <c r="D15" s="160"/>
      <c r="E15" s="75"/>
      <c r="F15" s="23"/>
      <c r="G15" s="80">
        <f>SUM(G3:G14)</f>
        <v>1410</v>
      </c>
      <c r="H15" s="77">
        <f>SUM(H3:H14)</f>
        <v>72</v>
      </c>
      <c r="I15" s="77">
        <f>SUM(I3:I14)</f>
        <v>72</v>
      </c>
      <c r="J15" s="23"/>
      <c r="K15" s="78"/>
      <c r="L15" s="23"/>
      <c r="M15" s="74"/>
      <c r="N15" s="23"/>
      <c r="O15" s="75"/>
      <c r="P15" s="75"/>
      <c r="Q15" s="75"/>
      <c r="R15" s="23"/>
      <c r="S15" s="75"/>
      <c r="T15" s="75"/>
      <c r="V15" s="75"/>
      <c r="W15" s="75"/>
    </row>
    <row r="16" spans="1:25" ht="15.75" thickBot="1" x14ac:dyDescent="0.3"/>
    <row r="17" spans="20:25" ht="16.5" thickBot="1" x14ac:dyDescent="0.3">
      <c r="T17" s="67" t="s">
        <v>59</v>
      </c>
      <c r="U17" s="68"/>
      <c r="V17" s="68"/>
      <c r="W17" s="68"/>
      <c r="X17" s="20">
        <f>AVERAGE(X3:X14)</f>
        <v>16.916666666666668</v>
      </c>
      <c r="Y17" s="21">
        <f>ROUND(X17/$X$2*100,0)</f>
        <v>94</v>
      </c>
    </row>
  </sheetData>
  <sortState ref="A1:Y15">
    <sortCondition descending="1" ref="Y2:Y15"/>
  </sortState>
  <phoneticPr fontId="11" type="noConversion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5"/>
  </sheetPr>
  <dimension ref="A1:Y16"/>
  <sheetViews>
    <sheetView zoomScale="60" zoomScaleNormal="60" workbookViewId="0">
      <pane xSplit="3" ySplit="2" topLeftCell="N9" activePane="bottomRight" state="frozen"/>
      <selection pane="topRight" activeCell="D1" sqref="D1"/>
      <selection pane="bottomLeft" activeCell="A3" sqref="A3"/>
      <selection pane="bottomRight" activeCell="M34" sqref="M34"/>
    </sheetView>
  </sheetViews>
  <sheetFormatPr defaultColWidth="8.85546875" defaultRowHeight="15" x14ac:dyDescent="0.25"/>
  <cols>
    <col min="1" max="1" width="31.42578125" customWidth="1"/>
    <col min="2" max="2" width="5.28515625" customWidth="1"/>
    <col min="3" max="3" width="32.7109375" customWidth="1"/>
    <col min="4" max="4" width="38.140625" customWidth="1"/>
    <col min="5" max="5" width="21.7109375" customWidth="1"/>
    <col min="6" max="6" width="5.7109375" bestFit="1" customWidth="1"/>
    <col min="7" max="7" width="14.7109375" customWidth="1"/>
    <col min="8" max="8" width="12.42578125" bestFit="1" customWidth="1"/>
    <col min="9" max="9" width="13.28515625" customWidth="1"/>
    <col min="10" max="10" width="9" customWidth="1"/>
    <col min="11" max="11" width="13" customWidth="1"/>
    <col min="12" max="12" width="5.7109375" bestFit="1" customWidth="1"/>
    <col min="13" max="13" width="21" customWidth="1"/>
    <col min="14" max="14" width="5.7109375" bestFit="1" customWidth="1"/>
    <col min="15" max="15" width="15.7109375" bestFit="1" customWidth="1"/>
    <col min="16" max="16" width="14.85546875" customWidth="1"/>
    <col min="17" max="17" width="8.85546875" customWidth="1"/>
    <col min="18" max="18" width="6.28515625" customWidth="1"/>
    <col min="19" max="19" width="11.140625" customWidth="1"/>
    <col min="20" max="20" width="11.85546875" customWidth="1"/>
    <col min="21" max="21" width="7.42578125" customWidth="1"/>
    <col min="22" max="22" width="13.85546875" customWidth="1"/>
    <col min="23" max="23" width="14.42578125" customWidth="1"/>
    <col min="24" max="24" width="7.28515625" customWidth="1"/>
    <col min="25" max="25" width="7.7109375" customWidth="1"/>
  </cols>
  <sheetData>
    <row r="1" spans="1:25" s="1" customFormat="1" ht="154.5" x14ac:dyDescent="0.25">
      <c r="A1" s="2" t="s">
        <v>40</v>
      </c>
      <c r="B1" s="3"/>
      <c r="C1" s="4" t="s">
        <v>41</v>
      </c>
      <c r="D1" s="4" t="s">
        <v>478</v>
      </c>
      <c r="E1" s="5" t="s">
        <v>42</v>
      </c>
      <c r="F1" s="14" t="s">
        <v>50</v>
      </c>
      <c r="G1" s="5" t="s">
        <v>48</v>
      </c>
      <c r="H1" s="5" t="s">
        <v>46</v>
      </c>
      <c r="I1" s="5" t="s">
        <v>45</v>
      </c>
      <c r="J1" s="14" t="s">
        <v>49</v>
      </c>
      <c r="K1" s="5" t="s">
        <v>51</v>
      </c>
      <c r="L1" s="14" t="s">
        <v>52</v>
      </c>
      <c r="M1" s="5" t="s">
        <v>47</v>
      </c>
      <c r="N1" s="14" t="s">
        <v>53</v>
      </c>
      <c r="O1" s="5" t="s">
        <v>54</v>
      </c>
      <c r="P1" s="5" t="s">
        <v>55</v>
      </c>
      <c r="Q1" s="18" t="s">
        <v>57</v>
      </c>
      <c r="R1" s="14" t="s">
        <v>56</v>
      </c>
      <c r="S1" s="5" t="s">
        <v>444</v>
      </c>
      <c r="T1" s="5" t="s">
        <v>445</v>
      </c>
      <c r="U1" s="14" t="s">
        <v>446</v>
      </c>
      <c r="V1" s="5" t="s">
        <v>447</v>
      </c>
      <c r="W1" s="5" t="s">
        <v>448</v>
      </c>
      <c r="X1" s="17" t="s">
        <v>502</v>
      </c>
      <c r="Y1" s="17" t="s">
        <v>58</v>
      </c>
    </row>
    <row r="2" spans="1:25" s="1" customFormat="1" x14ac:dyDescent="0.25">
      <c r="A2" s="13" t="s">
        <v>708</v>
      </c>
      <c r="B2" s="10"/>
      <c r="C2" s="11"/>
      <c r="D2" s="11"/>
      <c r="E2" s="12"/>
      <c r="F2" s="16">
        <v>2</v>
      </c>
      <c r="G2" s="12"/>
      <c r="H2" s="12"/>
      <c r="I2" s="12"/>
      <c r="J2" s="16">
        <v>2</v>
      </c>
      <c r="K2" s="12"/>
      <c r="L2" s="16">
        <v>4</v>
      </c>
      <c r="M2" s="12"/>
      <c r="N2" s="16">
        <v>4</v>
      </c>
      <c r="O2" s="12"/>
      <c r="P2" s="12"/>
      <c r="Q2" s="12"/>
      <c r="R2" s="16">
        <v>4</v>
      </c>
      <c r="S2" s="12"/>
      <c r="T2" s="12"/>
      <c r="U2" s="16">
        <v>2</v>
      </c>
      <c r="V2" s="12"/>
      <c r="W2" s="12"/>
      <c r="X2" s="16">
        <f t="shared" ref="X2:X13" si="0">F2+J2+L2+N2+R2+U2</f>
        <v>18</v>
      </c>
      <c r="Y2" s="16">
        <v>100</v>
      </c>
    </row>
    <row r="3" spans="1:25" ht="30" customHeight="1" x14ac:dyDescent="0.25">
      <c r="A3" s="9" t="s">
        <v>24</v>
      </c>
      <c r="B3" s="7">
        <v>2</v>
      </c>
      <c r="C3" s="152" t="s">
        <v>15</v>
      </c>
      <c r="D3" s="152" t="s">
        <v>495</v>
      </c>
      <c r="E3" s="73" t="s">
        <v>462</v>
      </c>
      <c r="F3" s="15">
        <f t="shared" ref="F3:F13" si="1">IF(E3="21/22",2,0)</f>
        <v>2</v>
      </c>
      <c r="G3" s="175">
        <v>57</v>
      </c>
      <c r="H3" s="175">
        <v>4</v>
      </c>
      <c r="I3" s="246">
        <v>4</v>
      </c>
      <c r="J3" s="15">
        <f t="shared" ref="J3:J13" si="2">IF(ABS((H3-I3)/I3)&lt;=0.1,2,IF(AND(ABS((H3-I3)/I3)&gt;0.1,ABS((H3-I3)/I3)&lt;=0.2),1,0))</f>
        <v>2</v>
      </c>
      <c r="K3" s="236">
        <v>93.333333333333329</v>
      </c>
      <c r="L3" s="15">
        <f t="shared" ref="L3:L13" si="3">IF(K3&gt;90,4,IF(AND(K3&gt;80,K3&lt;=90),3,IF(AND(K3&gt;=50,K3&lt;=80),2,IF(AND(K3&gt;=10,K3&lt;50),1,0))))</f>
        <v>4</v>
      </c>
      <c r="M3" s="233">
        <v>44652</v>
      </c>
      <c r="N3" s="15">
        <f>IF(M3='Месяц МНТРГ_апрель'!$A$2,4,IF(M3='Месяц МНТРГ_апрель'!$B$2,3,IF(M3='Месяц МНТРГ_апрель'!$C$2,2,IF(M3='Месяц МНТРГ_апрель'!$D$2,1,0))))</f>
        <v>4</v>
      </c>
      <c r="O3" s="175">
        <v>58</v>
      </c>
      <c r="P3" s="175">
        <v>55</v>
      </c>
      <c r="Q3" s="70">
        <f t="shared" ref="Q3:Q13" si="4">ROUND(P3/O3*100,0)</f>
        <v>95</v>
      </c>
      <c r="R3" s="15">
        <f t="shared" ref="R3:R13" si="5">IF(Q3&gt;90,4,IF(AND(Q3&gt;80,Q3&lt;=90),3,IF(AND(Q3&gt;=50,Q3&lt;=80),2,IF(AND(Q3&gt;=10,Q3&lt;50),1,0))))</f>
        <v>4</v>
      </c>
      <c r="S3" s="175">
        <v>53</v>
      </c>
      <c r="T3" s="175">
        <v>100</v>
      </c>
      <c r="U3" s="15">
        <f t="shared" ref="U3:U13" si="6">IF(T3&gt;=90,2,IF(T3&gt;=80,1,0))</f>
        <v>2</v>
      </c>
      <c r="V3" s="175">
        <v>27</v>
      </c>
      <c r="W3" s="175">
        <v>1</v>
      </c>
      <c r="X3" s="19">
        <f t="shared" si="0"/>
        <v>18</v>
      </c>
      <c r="Y3" s="19">
        <f t="shared" ref="Y3:Y13" si="7">ROUND(X3/$X$2*100,0)</f>
        <v>100</v>
      </c>
    </row>
    <row r="4" spans="1:25" ht="30" customHeight="1" x14ac:dyDescent="0.25">
      <c r="A4" s="9" t="s">
        <v>24</v>
      </c>
      <c r="B4" s="7">
        <v>9</v>
      </c>
      <c r="C4" s="152" t="s">
        <v>8</v>
      </c>
      <c r="D4" s="152" t="s">
        <v>503</v>
      </c>
      <c r="E4" s="73" t="s">
        <v>462</v>
      </c>
      <c r="F4" s="15">
        <f t="shared" si="1"/>
        <v>2</v>
      </c>
      <c r="G4" s="175">
        <v>236</v>
      </c>
      <c r="H4" s="175">
        <v>10</v>
      </c>
      <c r="I4" s="247">
        <v>10</v>
      </c>
      <c r="J4" s="15">
        <f t="shared" si="2"/>
        <v>2</v>
      </c>
      <c r="K4" s="236">
        <v>96.666666666666671</v>
      </c>
      <c r="L4" s="15">
        <f t="shared" si="3"/>
        <v>4</v>
      </c>
      <c r="M4" s="233">
        <v>44652</v>
      </c>
      <c r="N4" s="15">
        <f>IF(M4='Месяц МНТРГ_апрель'!$A$2,4,IF(M4='Месяц МНТРГ_апрель'!$B$2,3,IF(M4='Месяц МНТРГ_апрель'!$C$2,2,IF(M4='Месяц МНТРГ_апрель'!$D$2,1,0))))</f>
        <v>4</v>
      </c>
      <c r="O4" s="175">
        <v>235</v>
      </c>
      <c r="P4" s="175">
        <v>234</v>
      </c>
      <c r="Q4" s="70">
        <f t="shared" si="4"/>
        <v>100</v>
      </c>
      <c r="R4" s="15">
        <f t="shared" si="5"/>
        <v>4</v>
      </c>
      <c r="S4" s="175">
        <v>375</v>
      </c>
      <c r="T4" s="175">
        <v>100</v>
      </c>
      <c r="U4" s="15">
        <f t="shared" si="6"/>
        <v>2</v>
      </c>
      <c r="V4" s="175">
        <v>8</v>
      </c>
      <c r="W4" s="175">
        <v>12</v>
      </c>
      <c r="X4" s="19">
        <f t="shared" si="0"/>
        <v>18</v>
      </c>
      <c r="Y4" s="19">
        <f t="shared" si="7"/>
        <v>100</v>
      </c>
    </row>
    <row r="5" spans="1:25" ht="30" customHeight="1" x14ac:dyDescent="0.25">
      <c r="A5" s="9" t="s">
        <v>24</v>
      </c>
      <c r="B5" s="7">
        <v>10</v>
      </c>
      <c r="C5" s="152" t="s">
        <v>7</v>
      </c>
      <c r="D5" s="152" t="s">
        <v>505</v>
      </c>
      <c r="E5" s="73" t="s">
        <v>462</v>
      </c>
      <c r="F5" s="15">
        <f t="shared" si="1"/>
        <v>2</v>
      </c>
      <c r="G5" s="175">
        <v>261</v>
      </c>
      <c r="H5" s="175">
        <v>11</v>
      </c>
      <c r="I5" s="247">
        <v>11</v>
      </c>
      <c r="J5" s="15">
        <f t="shared" si="2"/>
        <v>2</v>
      </c>
      <c r="K5" s="236">
        <v>96.666666666666671</v>
      </c>
      <c r="L5" s="15">
        <f t="shared" si="3"/>
        <v>4</v>
      </c>
      <c r="M5" s="233">
        <v>44652</v>
      </c>
      <c r="N5" s="15">
        <f>IF(M5='Месяц МНТРГ_апрель'!$A$2,4,IF(M5='Месяц МНТРГ_апрель'!$B$2,3,IF(M5='Месяц МНТРГ_апрель'!$C$2,2,IF(M5='Месяц МНТРГ_апрель'!$D$2,1,0))))</f>
        <v>4</v>
      </c>
      <c r="O5" s="175">
        <v>258</v>
      </c>
      <c r="P5" s="175">
        <v>258</v>
      </c>
      <c r="Q5" s="70">
        <f t="shared" si="4"/>
        <v>100</v>
      </c>
      <c r="R5" s="15">
        <f t="shared" si="5"/>
        <v>4</v>
      </c>
      <c r="S5" s="175">
        <v>394</v>
      </c>
      <c r="T5" s="175">
        <v>100</v>
      </c>
      <c r="U5" s="15">
        <f t="shared" si="6"/>
        <v>2</v>
      </c>
      <c r="V5" s="175">
        <v>2</v>
      </c>
      <c r="W5" s="175">
        <v>21</v>
      </c>
      <c r="X5" s="19">
        <f t="shared" si="0"/>
        <v>18</v>
      </c>
      <c r="Y5" s="19">
        <f t="shared" si="7"/>
        <v>100</v>
      </c>
    </row>
    <row r="6" spans="1:25" ht="30" customHeight="1" x14ac:dyDescent="0.25">
      <c r="A6" s="9" t="s">
        <v>24</v>
      </c>
      <c r="B6" s="7">
        <v>7</v>
      </c>
      <c r="C6" s="152" t="s">
        <v>9</v>
      </c>
      <c r="D6" s="152" t="s">
        <v>504</v>
      </c>
      <c r="E6" s="73" t="s">
        <v>462</v>
      </c>
      <c r="F6" s="15">
        <f t="shared" si="1"/>
        <v>2</v>
      </c>
      <c r="G6" s="175">
        <v>154</v>
      </c>
      <c r="H6" s="175">
        <v>6</v>
      </c>
      <c r="I6" s="229">
        <v>6</v>
      </c>
      <c r="J6" s="15">
        <f t="shared" si="2"/>
        <v>2</v>
      </c>
      <c r="K6" s="236">
        <v>90</v>
      </c>
      <c r="L6" s="15">
        <f t="shared" si="3"/>
        <v>3</v>
      </c>
      <c r="M6" s="233">
        <v>44652</v>
      </c>
      <c r="N6" s="15">
        <f>IF(M6='Месяц МНТРГ_апрель'!$A$2,4,IF(M6='Месяц МНТРГ_апрель'!$B$2,3,IF(M6='Месяц МНТРГ_апрель'!$C$2,2,IF(M6='Месяц МНТРГ_апрель'!$D$2,1,0))))</f>
        <v>4</v>
      </c>
      <c r="O6" s="175">
        <v>153</v>
      </c>
      <c r="P6" s="175">
        <v>153</v>
      </c>
      <c r="Q6" s="70">
        <f t="shared" si="4"/>
        <v>100</v>
      </c>
      <c r="R6" s="15">
        <f t="shared" si="5"/>
        <v>4</v>
      </c>
      <c r="S6" s="175">
        <v>249</v>
      </c>
      <c r="T6" s="175">
        <v>100</v>
      </c>
      <c r="U6" s="15">
        <f t="shared" si="6"/>
        <v>2</v>
      </c>
      <c r="V6" s="175">
        <v>3</v>
      </c>
      <c r="W6" s="175">
        <v>39</v>
      </c>
      <c r="X6" s="19">
        <f t="shared" si="0"/>
        <v>17</v>
      </c>
      <c r="Y6" s="19">
        <f t="shared" si="7"/>
        <v>94</v>
      </c>
    </row>
    <row r="7" spans="1:25" ht="30" customHeight="1" x14ac:dyDescent="0.25">
      <c r="A7" s="9" t="s">
        <v>24</v>
      </c>
      <c r="B7" s="7">
        <v>6</v>
      </c>
      <c r="C7" s="152" t="s">
        <v>14</v>
      </c>
      <c r="D7" s="152" t="s">
        <v>507</v>
      </c>
      <c r="E7" s="73" t="s">
        <v>462</v>
      </c>
      <c r="F7" s="15">
        <f t="shared" si="1"/>
        <v>2</v>
      </c>
      <c r="G7" s="175">
        <v>202</v>
      </c>
      <c r="H7" s="175">
        <v>8</v>
      </c>
      <c r="I7" s="229">
        <v>8</v>
      </c>
      <c r="J7" s="15">
        <f t="shared" si="2"/>
        <v>2</v>
      </c>
      <c r="K7" s="236">
        <v>61.666666666666671</v>
      </c>
      <c r="L7" s="15">
        <f t="shared" si="3"/>
        <v>2</v>
      </c>
      <c r="M7" s="233">
        <v>44652</v>
      </c>
      <c r="N7" s="15">
        <f>IF(M7='Месяц МНТРГ_апрель'!$A$2,4,IF(M7='Месяц МНТРГ_апрель'!$B$2,3,IF(M7='Месяц МНТРГ_апрель'!$C$2,2,IF(M7='Месяц МНТРГ_апрель'!$D$2,1,0))))</f>
        <v>4</v>
      </c>
      <c r="O7" s="175">
        <v>202</v>
      </c>
      <c r="P7" s="175">
        <v>196</v>
      </c>
      <c r="Q7" s="70">
        <f t="shared" si="4"/>
        <v>97</v>
      </c>
      <c r="R7" s="15">
        <f t="shared" si="5"/>
        <v>4</v>
      </c>
      <c r="S7" s="175">
        <v>299</v>
      </c>
      <c r="T7" s="175">
        <v>99</v>
      </c>
      <c r="U7" s="15">
        <f t="shared" si="6"/>
        <v>2</v>
      </c>
      <c r="V7" s="175">
        <v>0</v>
      </c>
      <c r="W7" s="175">
        <v>54</v>
      </c>
      <c r="X7" s="19">
        <f t="shared" si="0"/>
        <v>16</v>
      </c>
      <c r="Y7" s="19">
        <f t="shared" si="7"/>
        <v>89</v>
      </c>
    </row>
    <row r="8" spans="1:25" ht="30" customHeight="1" x14ac:dyDescent="0.25">
      <c r="A8" s="9" t="s">
        <v>24</v>
      </c>
      <c r="B8" s="41">
        <v>8</v>
      </c>
      <c r="C8" s="152" t="s">
        <v>16</v>
      </c>
      <c r="D8" s="152" t="s">
        <v>517</v>
      </c>
      <c r="E8" s="73" t="s">
        <v>462</v>
      </c>
      <c r="F8" s="15">
        <f t="shared" si="1"/>
        <v>2</v>
      </c>
      <c r="G8" s="175">
        <v>12</v>
      </c>
      <c r="H8" s="175">
        <v>1</v>
      </c>
      <c r="I8" s="229">
        <v>1</v>
      </c>
      <c r="J8" s="15">
        <f t="shared" si="2"/>
        <v>2</v>
      </c>
      <c r="K8" s="236">
        <v>95</v>
      </c>
      <c r="L8" s="15">
        <f t="shared" si="3"/>
        <v>4</v>
      </c>
      <c r="M8" s="233">
        <v>44621</v>
      </c>
      <c r="N8" s="15">
        <f>IF(M8='Месяц МНТРГ_апрель'!$A$2,4,IF(M8='Месяц МНТРГ_апрель'!$B$2,3,IF(M8='Месяц МНТРГ_апрель'!$C$2,2,IF(M8='Месяц МНТРГ_апрель'!$D$2,1,0))))</f>
        <v>2</v>
      </c>
      <c r="O8" s="175">
        <v>12</v>
      </c>
      <c r="P8" s="175">
        <v>12</v>
      </c>
      <c r="Q8" s="70">
        <f t="shared" si="4"/>
        <v>100</v>
      </c>
      <c r="R8" s="15">
        <f t="shared" si="5"/>
        <v>4</v>
      </c>
      <c r="S8" s="175">
        <v>12</v>
      </c>
      <c r="T8" s="175">
        <v>100</v>
      </c>
      <c r="U8" s="15">
        <f t="shared" si="6"/>
        <v>2</v>
      </c>
      <c r="V8" s="175">
        <v>0</v>
      </c>
      <c r="W8" s="175">
        <v>24</v>
      </c>
      <c r="X8" s="19">
        <f t="shared" si="0"/>
        <v>16</v>
      </c>
      <c r="Y8" s="19">
        <f t="shared" si="7"/>
        <v>89</v>
      </c>
    </row>
    <row r="9" spans="1:25" ht="30" customHeight="1" x14ac:dyDescent="0.25">
      <c r="A9" s="9" t="s">
        <v>24</v>
      </c>
      <c r="B9" s="40">
        <v>1</v>
      </c>
      <c r="C9" s="152" t="s">
        <v>11</v>
      </c>
      <c r="D9" s="152" t="s">
        <v>494</v>
      </c>
      <c r="E9" s="73" t="s">
        <v>462</v>
      </c>
      <c r="F9" s="15">
        <f t="shared" si="1"/>
        <v>2</v>
      </c>
      <c r="G9" s="175">
        <v>105</v>
      </c>
      <c r="H9" s="175">
        <v>5</v>
      </c>
      <c r="I9" s="229">
        <v>5</v>
      </c>
      <c r="J9" s="15">
        <f t="shared" si="2"/>
        <v>2</v>
      </c>
      <c r="K9" s="236">
        <v>76.666666666666671</v>
      </c>
      <c r="L9" s="15">
        <f t="shared" si="3"/>
        <v>2</v>
      </c>
      <c r="M9" s="233">
        <v>44652</v>
      </c>
      <c r="N9" s="15">
        <f>IF(M9='Месяц МНТРГ_апрель'!$A$2,4,IF(M9='Месяц МНТРГ_апрель'!$B$2,3,IF(M9='Месяц МНТРГ_апрель'!$C$2,2,IF(M9='Месяц МНТРГ_апрель'!$D$2,1,0))))</f>
        <v>4</v>
      </c>
      <c r="O9" s="175">
        <v>105</v>
      </c>
      <c r="P9" s="175">
        <v>94</v>
      </c>
      <c r="Q9" s="70">
        <f t="shared" si="4"/>
        <v>90</v>
      </c>
      <c r="R9" s="15">
        <f t="shared" si="5"/>
        <v>3</v>
      </c>
      <c r="S9" s="175">
        <v>139</v>
      </c>
      <c r="T9" s="175">
        <v>99</v>
      </c>
      <c r="U9" s="15">
        <f t="shared" si="6"/>
        <v>2</v>
      </c>
      <c r="V9" s="175">
        <v>0</v>
      </c>
      <c r="W9" s="175">
        <v>11</v>
      </c>
      <c r="X9" s="19">
        <f t="shared" si="0"/>
        <v>15</v>
      </c>
      <c r="Y9" s="19">
        <f t="shared" si="7"/>
        <v>83</v>
      </c>
    </row>
    <row r="10" spans="1:25" ht="30" customHeight="1" x14ac:dyDescent="0.25">
      <c r="A10" s="9" t="s">
        <v>24</v>
      </c>
      <c r="B10" s="7">
        <v>3</v>
      </c>
      <c r="C10" s="152" t="s">
        <v>10</v>
      </c>
      <c r="D10" s="152" t="s">
        <v>506</v>
      </c>
      <c r="E10" s="73" t="s">
        <v>462</v>
      </c>
      <c r="F10" s="15">
        <f t="shared" si="1"/>
        <v>2</v>
      </c>
      <c r="G10" s="175">
        <v>250</v>
      </c>
      <c r="H10" s="175">
        <v>12</v>
      </c>
      <c r="I10" s="246">
        <v>12</v>
      </c>
      <c r="J10" s="15">
        <f t="shared" si="2"/>
        <v>2</v>
      </c>
      <c r="K10" s="236">
        <v>61.666666666666671</v>
      </c>
      <c r="L10" s="15">
        <f t="shared" si="3"/>
        <v>2</v>
      </c>
      <c r="M10" s="233">
        <v>44621</v>
      </c>
      <c r="N10" s="15">
        <f>IF(M10='Месяц МНТРГ_апрель'!$A$2,4,IF(M10='Месяц МНТРГ_апрель'!$B$2,3,IF(M10='Месяц МНТРГ_апрель'!$C$2,2,IF(M10='Месяц МНТРГ_апрель'!$D$2,1,0))))</f>
        <v>2</v>
      </c>
      <c r="O10" s="175">
        <v>250</v>
      </c>
      <c r="P10" s="175">
        <v>244</v>
      </c>
      <c r="Q10" s="70">
        <f t="shared" si="4"/>
        <v>98</v>
      </c>
      <c r="R10" s="15">
        <f t="shared" si="5"/>
        <v>4</v>
      </c>
      <c r="S10" s="175">
        <v>336</v>
      </c>
      <c r="T10" s="175">
        <v>100</v>
      </c>
      <c r="U10" s="15">
        <f t="shared" si="6"/>
        <v>2</v>
      </c>
      <c r="V10" s="175">
        <v>2</v>
      </c>
      <c r="W10" s="175">
        <v>6</v>
      </c>
      <c r="X10" s="19">
        <f t="shared" si="0"/>
        <v>14</v>
      </c>
      <c r="Y10" s="19">
        <f t="shared" si="7"/>
        <v>78</v>
      </c>
    </row>
    <row r="11" spans="1:25" ht="30" customHeight="1" x14ac:dyDescent="0.25">
      <c r="A11" s="9" t="s">
        <v>24</v>
      </c>
      <c r="B11" s="7">
        <v>5</v>
      </c>
      <c r="C11" s="152" t="s">
        <v>12</v>
      </c>
      <c r="D11" s="152" t="s">
        <v>508</v>
      </c>
      <c r="E11" s="73" t="s">
        <v>462</v>
      </c>
      <c r="F11" s="15">
        <f t="shared" si="1"/>
        <v>2</v>
      </c>
      <c r="G11" s="175">
        <v>60</v>
      </c>
      <c r="H11" s="175">
        <v>4</v>
      </c>
      <c r="I11" s="229">
        <v>4</v>
      </c>
      <c r="J11" s="15">
        <f t="shared" si="2"/>
        <v>2</v>
      </c>
      <c r="K11" s="236">
        <v>45</v>
      </c>
      <c r="L11" s="15">
        <f t="shared" si="3"/>
        <v>1</v>
      </c>
      <c r="M11" s="233">
        <v>44652</v>
      </c>
      <c r="N11" s="15">
        <f>IF(M11='Месяц МНТРГ_апрель'!$A$2,4,IF(M11='Месяц МНТРГ_апрель'!$B$2,3,IF(M11='Месяц МНТРГ_апрель'!$C$2,2,IF(M11='Месяц МНТРГ_апрель'!$D$2,1,0))))</f>
        <v>4</v>
      </c>
      <c r="O11" s="175">
        <v>60</v>
      </c>
      <c r="P11" s="175">
        <v>16</v>
      </c>
      <c r="Q11" s="70">
        <f t="shared" si="4"/>
        <v>27</v>
      </c>
      <c r="R11" s="15">
        <f t="shared" si="5"/>
        <v>1</v>
      </c>
      <c r="S11" s="175">
        <v>90</v>
      </c>
      <c r="T11" s="175">
        <v>100</v>
      </c>
      <c r="U11" s="15">
        <f t="shared" si="6"/>
        <v>2</v>
      </c>
      <c r="V11" s="175">
        <v>2</v>
      </c>
      <c r="W11" s="175">
        <v>21</v>
      </c>
      <c r="X11" s="19">
        <f t="shared" si="0"/>
        <v>12</v>
      </c>
      <c r="Y11" s="19">
        <f t="shared" si="7"/>
        <v>67</v>
      </c>
    </row>
    <row r="12" spans="1:25" ht="30" customHeight="1" x14ac:dyDescent="0.25">
      <c r="A12" s="9" t="s">
        <v>24</v>
      </c>
      <c r="B12" s="7">
        <v>4</v>
      </c>
      <c r="C12" s="152" t="s">
        <v>13</v>
      </c>
      <c r="D12" s="152" t="s">
        <v>496</v>
      </c>
      <c r="E12" s="73" t="s">
        <v>462</v>
      </c>
      <c r="F12" s="15">
        <f t="shared" si="1"/>
        <v>2</v>
      </c>
      <c r="G12" s="175">
        <v>163</v>
      </c>
      <c r="H12" s="175">
        <v>9</v>
      </c>
      <c r="I12" s="229">
        <v>9</v>
      </c>
      <c r="J12" s="15">
        <f t="shared" si="2"/>
        <v>2</v>
      </c>
      <c r="K12" s="236">
        <v>50</v>
      </c>
      <c r="L12" s="15">
        <f t="shared" si="3"/>
        <v>2</v>
      </c>
      <c r="M12" s="239">
        <v>0</v>
      </c>
      <c r="N12" s="15">
        <f>IF(M12='Месяц МНТРГ_апрель'!$A$2,4,IF(M12='Месяц МНТРГ_апрель'!$B$2,3,IF(M12='Месяц МНТРГ_апрель'!$C$2,2,IF(M12='Месяц МНТРГ_апрель'!$D$2,1,0))))</f>
        <v>0</v>
      </c>
      <c r="O12" s="175">
        <v>162</v>
      </c>
      <c r="P12" s="175">
        <v>121</v>
      </c>
      <c r="Q12" s="70">
        <f t="shared" si="4"/>
        <v>75</v>
      </c>
      <c r="R12" s="15">
        <f t="shared" si="5"/>
        <v>2</v>
      </c>
      <c r="S12" s="175">
        <v>200</v>
      </c>
      <c r="T12" s="175">
        <v>85</v>
      </c>
      <c r="U12" s="15">
        <f t="shared" si="6"/>
        <v>1</v>
      </c>
      <c r="V12" s="175">
        <v>4</v>
      </c>
      <c r="W12" s="175">
        <v>7</v>
      </c>
      <c r="X12" s="19">
        <f t="shared" si="0"/>
        <v>9</v>
      </c>
      <c r="Y12" s="19">
        <f t="shared" si="7"/>
        <v>50</v>
      </c>
    </row>
    <row r="13" spans="1:25" ht="30" customHeight="1" x14ac:dyDescent="0.25">
      <c r="A13" s="9" t="s">
        <v>24</v>
      </c>
      <c r="B13" s="41">
        <v>11</v>
      </c>
      <c r="C13" s="152" t="s">
        <v>17</v>
      </c>
      <c r="D13" s="152" t="s">
        <v>518</v>
      </c>
      <c r="E13" s="73" t="s">
        <v>462</v>
      </c>
      <c r="F13" s="15">
        <f t="shared" si="1"/>
        <v>2</v>
      </c>
      <c r="G13" s="175">
        <v>13</v>
      </c>
      <c r="H13" s="175">
        <v>3</v>
      </c>
      <c r="I13" s="229">
        <v>1</v>
      </c>
      <c r="J13" s="15">
        <f t="shared" si="2"/>
        <v>0</v>
      </c>
      <c r="K13" s="236">
        <v>16.666666666666664</v>
      </c>
      <c r="L13" s="15">
        <f t="shared" si="3"/>
        <v>1</v>
      </c>
      <c r="M13" s="234">
        <v>0</v>
      </c>
      <c r="N13" s="15">
        <f>IF(M13='Месяц МНТРГ_апрель'!$A$2,4,IF(M13='Месяц МНТРГ_апрель'!$B$2,3,IF(M13='Месяц МНТРГ_апрель'!$C$2,2,IF(M13='Месяц МНТРГ_апрель'!$D$2,1,0))))</f>
        <v>0</v>
      </c>
      <c r="O13" s="175">
        <v>13</v>
      </c>
      <c r="P13" s="175">
        <v>10</v>
      </c>
      <c r="Q13" s="70">
        <f t="shared" si="4"/>
        <v>77</v>
      </c>
      <c r="R13" s="15">
        <f t="shared" si="5"/>
        <v>2</v>
      </c>
      <c r="S13" s="175">
        <v>23</v>
      </c>
      <c r="T13" s="175">
        <v>100</v>
      </c>
      <c r="U13" s="15">
        <f t="shared" si="6"/>
        <v>2</v>
      </c>
      <c r="V13" s="175">
        <v>0</v>
      </c>
      <c r="W13" s="175">
        <v>0</v>
      </c>
      <c r="X13" s="19">
        <f t="shared" si="0"/>
        <v>7</v>
      </c>
      <c r="Y13" s="19">
        <f t="shared" si="7"/>
        <v>39</v>
      </c>
    </row>
    <row r="14" spans="1:25" s="79" customFormat="1" ht="30" customHeight="1" x14ac:dyDescent="0.25">
      <c r="A14" s="75"/>
      <c r="B14" s="75"/>
      <c r="C14" s="76" t="s">
        <v>60</v>
      </c>
      <c r="D14" s="160"/>
      <c r="E14" s="75"/>
      <c r="F14" s="23"/>
      <c r="G14" s="80">
        <f>SUM(G2:G13)</f>
        <v>1513</v>
      </c>
      <c r="H14" s="77">
        <f>SUM(H2:H13)</f>
        <v>73</v>
      </c>
      <c r="I14" s="77">
        <f>SUM(I2:I13)</f>
        <v>71</v>
      </c>
      <c r="J14" s="23"/>
      <c r="K14" s="78"/>
      <c r="L14" s="23"/>
      <c r="M14" s="74"/>
      <c r="N14" s="23"/>
      <c r="O14" s="75"/>
      <c r="P14" s="75"/>
      <c r="Q14" s="75"/>
      <c r="R14" s="23"/>
      <c r="S14" s="24"/>
      <c r="T14" s="24"/>
    </row>
    <row r="15" spans="1:25" ht="15.75" thickBot="1" x14ac:dyDescent="0.3"/>
    <row r="16" spans="1:25" ht="16.5" thickBot="1" x14ac:dyDescent="0.3">
      <c r="T16" s="64" t="s">
        <v>59</v>
      </c>
      <c r="U16" s="65"/>
      <c r="V16" s="65"/>
      <c r="W16" s="66"/>
      <c r="X16" s="20">
        <f>AVERAGE(X3:X13)</f>
        <v>14.545454545454545</v>
      </c>
      <c r="Y16" s="21">
        <f>ROUND(X16/$X$2*100,0)</f>
        <v>81</v>
      </c>
    </row>
  </sheetData>
  <sortState ref="A1:Y14">
    <sortCondition descending="1" ref="Y2:Y14"/>
  </sortState>
  <phoneticPr fontId="43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5"/>
  </sheetPr>
  <dimension ref="A1:EX20"/>
  <sheetViews>
    <sheetView zoomScale="59" zoomScaleNormal="59" workbookViewId="0">
      <pane xSplit="5" ySplit="2" topLeftCell="O18" activePane="bottomRight" state="frozen"/>
      <selection pane="topRight" activeCell="E1" sqref="E1"/>
      <selection pane="bottomLeft" activeCell="A3" sqref="A3"/>
      <selection pane="bottomRight" activeCell="AB38" sqref="AB38"/>
    </sheetView>
  </sheetViews>
  <sheetFormatPr defaultColWidth="8.85546875" defaultRowHeight="15" x14ac:dyDescent="0.25"/>
  <cols>
    <col min="1" max="1" width="31.28515625" customWidth="1"/>
    <col min="2" max="2" width="5.140625" customWidth="1"/>
    <col min="3" max="3" width="44.42578125" bestFit="1" customWidth="1"/>
    <col min="4" max="4" width="42.42578125" customWidth="1"/>
    <col min="5" max="5" width="14" bestFit="1" customWidth="1"/>
    <col min="6" max="6" width="5.7109375" customWidth="1"/>
    <col min="7" max="7" width="14.85546875" bestFit="1" customWidth="1"/>
    <col min="8" max="8" width="12.42578125" customWidth="1"/>
    <col min="9" max="9" width="12.85546875" customWidth="1"/>
    <col min="10" max="10" width="6.140625" customWidth="1"/>
    <col min="11" max="11" width="12.5703125" bestFit="1" customWidth="1"/>
    <col min="12" max="12" width="5.7109375" customWidth="1"/>
    <col min="13" max="13" width="20.140625" customWidth="1"/>
    <col min="14" max="14" width="5.7109375" customWidth="1"/>
    <col min="15" max="16" width="14.85546875" bestFit="1" customWidth="1"/>
    <col min="17" max="17" width="8.85546875" customWidth="1"/>
    <col min="18" max="18" width="6.85546875" customWidth="1"/>
    <col min="19" max="19" width="11.85546875" customWidth="1"/>
    <col min="20" max="20" width="12.85546875" customWidth="1"/>
    <col min="21" max="21" width="6.85546875" customWidth="1"/>
    <col min="22" max="23" width="13.28515625" bestFit="1" customWidth="1"/>
    <col min="24" max="24" width="7.85546875" customWidth="1"/>
    <col min="25" max="25" width="8.42578125" customWidth="1"/>
    <col min="26" max="27" width="8.85546875" style="1"/>
    <col min="28" max="28" width="29.28515625" style="1" customWidth="1"/>
    <col min="29" max="154" width="8.85546875" style="1"/>
  </cols>
  <sheetData>
    <row r="1" spans="1:154" s="1" customFormat="1" ht="154.5" x14ac:dyDescent="0.25">
      <c r="A1" s="2" t="s">
        <v>40</v>
      </c>
      <c r="B1" s="3"/>
      <c r="C1" s="4" t="s">
        <v>41</v>
      </c>
      <c r="D1" s="4" t="s">
        <v>478</v>
      </c>
      <c r="E1" s="5" t="s">
        <v>42</v>
      </c>
      <c r="F1" s="14" t="s">
        <v>50</v>
      </c>
      <c r="G1" s="5" t="s">
        <v>48</v>
      </c>
      <c r="H1" s="5" t="s">
        <v>46</v>
      </c>
      <c r="I1" s="5" t="s">
        <v>45</v>
      </c>
      <c r="J1" s="14" t="s">
        <v>49</v>
      </c>
      <c r="K1" s="5" t="s">
        <v>51</v>
      </c>
      <c r="L1" s="14" t="s">
        <v>52</v>
      </c>
      <c r="M1" s="5" t="s">
        <v>47</v>
      </c>
      <c r="N1" s="14" t="s">
        <v>53</v>
      </c>
      <c r="O1" s="5" t="s">
        <v>54</v>
      </c>
      <c r="P1" s="5" t="s">
        <v>55</v>
      </c>
      <c r="Q1" s="18" t="s">
        <v>57</v>
      </c>
      <c r="R1" s="14" t="s">
        <v>56</v>
      </c>
      <c r="S1" s="5" t="s">
        <v>444</v>
      </c>
      <c r="T1" s="5" t="s">
        <v>445</v>
      </c>
      <c r="U1" s="14" t="s">
        <v>446</v>
      </c>
      <c r="V1" s="5" t="s">
        <v>447</v>
      </c>
      <c r="W1" s="5" t="s">
        <v>448</v>
      </c>
      <c r="X1" s="17" t="s">
        <v>502</v>
      </c>
      <c r="Y1" s="17" t="s">
        <v>58</v>
      </c>
    </row>
    <row r="2" spans="1:154" s="1" customFormat="1" x14ac:dyDescent="0.25">
      <c r="A2" s="13" t="s">
        <v>708</v>
      </c>
      <c r="B2" s="10"/>
      <c r="C2" s="11"/>
      <c r="D2" s="11"/>
      <c r="E2" s="12"/>
      <c r="F2" s="16">
        <v>2</v>
      </c>
      <c r="G2" s="12"/>
      <c r="H2" s="12"/>
      <c r="I2" s="12"/>
      <c r="J2" s="16">
        <v>2</v>
      </c>
      <c r="K2" s="12"/>
      <c r="L2" s="16">
        <v>4</v>
      </c>
      <c r="M2" s="12"/>
      <c r="N2" s="16">
        <v>4</v>
      </c>
      <c r="O2" s="12"/>
      <c r="P2" s="12"/>
      <c r="Q2" s="12"/>
      <c r="R2" s="16">
        <v>4</v>
      </c>
      <c r="S2" s="12"/>
      <c r="T2" s="12"/>
      <c r="U2" s="16">
        <v>2</v>
      </c>
      <c r="V2" s="12"/>
      <c r="W2" s="12"/>
      <c r="X2" s="16">
        <f t="shared" ref="X2:X17" si="0">F2+J2+L2+N2+R2+U2</f>
        <v>18</v>
      </c>
      <c r="Y2" s="16">
        <v>100</v>
      </c>
    </row>
    <row r="3" spans="1:154" ht="30" customHeight="1" x14ac:dyDescent="0.25">
      <c r="A3" s="9" t="s">
        <v>25</v>
      </c>
      <c r="B3" s="41">
        <v>3</v>
      </c>
      <c r="C3" s="152" t="s">
        <v>270</v>
      </c>
      <c r="D3" s="152" t="s">
        <v>519</v>
      </c>
      <c r="E3" s="73" t="s">
        <v>462</v>
      </c>
      <c r="F3" s="15">
        <f t="shared" ref="F3:F17" si="1">IF(E3="21/22",2,0)</f>
        <v>2</v>
      </c>
      <c r="G3" s="91">
        <v>105</v>
      </c>
      <c r="H3" s="91">
        <v>4</v>
      </c>
      <c r="I3" s="235">
        <v>4</v>
      </c>
      <c r="J3" s="15">
        <f t="shared" ref="J3:J17" si="2">IF(ABS((H3-I3)/I3)&lt;=0.1,2,IF(AND(ABS((H3-I3)/I3)&gt;0.1,ABS((H3-I3)/I3)&lt;=0.2),1,0))</f>
        <v>2</v>
      </c>
      <c r="K3" s="231">
        <v>91.7</v>
      </c>
      <c r="L3" s="15">
        <f t="shared" ref="L3:L17" si="3">IF(K3&gt;90,4,IF(AND(K3&gt;80,K3&lt;=90),3,IF(AND(K3&gt;=50,K3&lt;=80),2,IF(AND(K3&gt;=10,K3&lt;50),1,0))))</f>
        <v>4</v>
      </c>
      <c r="M3" s="233">
        <v>44652</v>
      </c>
      <c r="N3" s="15">
        <f>IF(M3='Месяц МНТРГ_апрель'!$A$2,4,IF(M3='Месяц МНТРГ_апрель'!$B$2,3,IF(M3='Месяц МНТРГ_апрель'!$C$2,2,IF(M3='Месяц МНТРГ_апрель'!$D$2,1,0))))</f>
        <v>4</v>
      </c>
      <c r="O3" s="149">
        <v>102</v>
      </c>
      <c r="P3" s="149">
        <v>102</v>
      </c>
      <c r="Q3" s="70">
        <f t="shared" ref="Q3:Q17" si="4">ROUND(P3/O3*100,0)</f>
        <v>100</v>
      </c>
      <c r="R3" s="15">
        <f t="shared" ref="R3:R17" si="5">IF(Q3&gt;90,4,IF(AND(Q3&gt;80,Q3&lt;=90),3,IF(AND(Q3&gt;=50,Q3&lt;=80),2,IF(AND(Q3&gt;=10,Q3&lt;50),1,0))))</f>
        <v>4</v>
      </c>
      <c r="S3" s="91">
        <v>182</v>
      </c>
      <c r="T3" s="91">
        <v>100</v>
      </c>
      <c r="U3" s="15">
        <f t="shared" ref="U3:U17" si="6">IF(T3&gt;=90,2,IF(T3&gt;=80,1,0))</f>
        <v>2</v>
      </c>
      <c r="V3" s="91">
        <v>0</v>
      </c>
      <c r="W3" s="91">
        <v>8</v>
      </c>
      <c r="X3" s="19">
        <f t="shared" si="0"/>
        <v>18</v>
      </c>
      <c r="Y3" s="19">
        <f t="shared" ref="Y3:Y17" si="7">ROUND(X3/$X$2*100,0)</f>
        <v>100</v>
      </c>
    </row>
    <row r="4" spans="1:154" ht="30" customHeight="1" x14ac:dyDescent="0.25">
      <c r="A4" s="9" t="s">
        <v>25</v>
      </c>
      <c r="B4" s="41">
        <v>5</v>
      </c>
      <c r="C4" s="152" t="s">
        <v>293</v>
      </c>
      <c r="D4" s="152" t="s">
        <v>521</v>
      </c>
      <c r="E4" s="73" t="s">
        <v>462</v>
      </c>
      <c r="F4" s="15">
        <f t="shared" si="1"/>
        <v>2</v>
      </c>
      <c r="G4" s="91">
        <v>309</v>
      </c>
      <c r="H4" s="91">
        <v>12</v>
      </c>
      <c r="I4" s="235">
        <v>12</v>
      </c>
      <c r="J4" s="15">
        <f t="shared" si="2"/>
        <v>2</v>
      </c>
      <c r="K4" s="231">
        <v>91.7</v>
      </c>
      <c r="L4" s="15">
        <f t="shared" si="3"/>
        <v>4</v>
      </c>
      <c r="M4" s="233">
        <v>44652</v>
      </c>
      <c r="N4" s="15">
        <f>IF(M4='Месяц МНТРГ_апрель'!$A$2,4,IF(M4='Месяц МНТРГ_апрель'!$B$2,3,IF(M4='Месяц МНТРГ_апрель'!$C$2,2,IF(M4='Месяц МНТРГ_апрель'!$D$2,1,0))))</f>
        <v>4</v>
      </c>
      <c r="O4" s="149">
        <v>308</v>
      </c>
      <c r="P4" s="149">
        <v>307</v>
      </c>
      <c r="Q4" s="70">
        <f t="shared" si="4"/>
        <v>100</v>
      </c>
      <c r="R4" s="15">
        <f t="shared" si="5"/>
        <v>4</v>
      </c>
      <c r="S4" s="91">
        <v>402</v>
      </c>
      <c r="T4" s="91">
        <v>100</v>
      </c>
      <c r="U4" s="15">
        <f t="shared" si="6"/>
        <v>2</v>
      </c>
      <c r="V4" s="91">
        <v>10</v>
      </c>
      <c r="W4" s="91">
        <v>10</v>
      </c>
      <c r="X4" s="19">
        <f t="shared" si="0"/>
        <v>18</v>
      </c>
      <c r="Y4" s="19">
        <f t="shared" si="7"/>
        <v>100</v>
      </c>
      <c r="AB4" s="170"/>
      <c r="AC4" s="171"/>
      <c r="AD4" s="171"/>
    </row>
    <row r="5" spans="1:154" ht="30" customHeight="1" x14ac:dyDescent="0.25">
      <c r="A5" s="9" t="s">
        <v>25</v>
      </c>
      <c r="B5" s="41">
        <v>8</v>
      </c>
      <c r="C5" s="152" t="s">
        <v>291</v>
      </c>
      <c r="D5" s="152" t="s">
        <v>523</v>
      </c>
      <c r="E5" s="73" t="s">
        <v>462</v>
      </c>
      <c r="F5" s="15">
        <f t="shared" si="1"/>
        <v>2</v>
      </c>
      <c r="G5" s="91">
        <v>100</v>
      </c>
      <c r="H5" s="91">
        <v>4</v>
      </c>
      <c r="I5" s="235">
        <v>4</v>
      </c>
      <c r="J5" s="15">
        <f t="shared" si="2"/>
        <v>2</v>
      </c>
      <c r="K5" s="231">
        <v>91.7</v>
      </c>
      <c r="L5" s="15">
        <f t="shared" si="3"/>
        <v>4</v>
      </c>
      <c r="M5" s="233">
        <v>44652</v>
      </c>
      <c r="N5" s="15">
        <f>IF(M5='Месяц МНТРГ_апрель'!$A$2,4,IF(M5='Месяц МНТРГ_апрель'!$B$2,3,IF(M5='Месяц МНТРГ_апрель'!$C$2,2,IF(M5='Месяц МНТРГ_апрель'!$D$2,1,0))))</f>
        <v>4</v>
      </c>
      <c r="O5" s="149">
        <v>100</v>
      </c>
      <c r="P5" s="149">
        <v>100</v>
      </c>
      <c r="Q5" s="70">
        <f t="shared" si="4"/>
        <v>100</v>
      </c>
      <c r="R5" s="15">
        <f t="shared" si="5"/>
        <v>4</v>
      </c>
      <c r="S5" s="91">
        <v>89</v>
      </c>
      <c r="T5" s="91">
        <v>100</v>
      </c>
      <c r="U5" s="15">
        <f t="shared" si="6"/>
        <v>2</v>
      </c>
      <c r="V5" s="91">
        <v>0</v>
      </c>
      <c r="W5" s="91">
        <v>58</v>
      </c>
      <c r="X5" s="19">
        <f t="shared" si="0"/>
        <v>18</v>
      </c>
      <c r="Y5" s="19">
        <f t="shared" si="7"/>
        <v>100</v>
      </c>
      <c r="AB5" s="170"/>
      <c r="AC5" s="171"/>
      <c r="AD5" s="171"/>
    </row>
    <row r="6" spans="1:154" ht="30" customHeight="1" x14ac:dyDescent="0.25">
      <c r="A6" s="9" t="s">
        <v>25</v>
      </c>
      <c r="B6" s="41">
        <v>10</v>
      </c>
      <c r="C6" s="152" t="s">
        <v>297</v>
      </c>
      <c r="D6" s="152" t="s">
        <v>525</v>
      </c>
      <c r="E6" s="73" t="s">
        <v>462</v>
      </c>
      <c r="F6" s="15">
        <f t="shared" si="1"/>
        <v>2</v>
      </c>
      <c r="G6" s="91">
        <v>302</v>
      </c>
      <c r="H6" s="91">
        <v>12</v>
      </c>
      <c r="I6" s="235">
        <v>12</v>
      </c>
      <c r="J6" s="15">
        <f t="shared" si="2"/>
        <v>2</v>
      </c>
      <c r="K6" s="231">
        <v>91.7</v>
      </c>
      <c r="L6" s="15">
        <f t="shared" si="3"/>
        <v>4</v>
      </c>
      <c r="M6" s="233">
        <v>44652</v>
      </c>
      <c r="N6" s="15">
        <f>IF(M6='Месяц МНТРГ_апрель'!$A$2,4,IF(M6='Месяц МНТРГ_апрель'!$B$2,3,IF(M6='Месяц МНТРГ_апрель'!$C$2,2,IF(M6='Месяц МНТРГ_апрель'!$D$2,1,0))))</f>
        <v>4</v>
      </c>
      <c r="O6" s="149">
        <v>301</v>
      </c>
      <c r="P6" s="149">
        <v>301</v>
      </c>
      <c r="Q6" s="70">
        <f t="shared" si="4"/>
        <v>100</v>
      </c>
      <c r="R6" s="15">
        <f t="shared" si="5"/>
        <v>4</v>
      </c>
      <c r="S6" s="91">
        <v>324</v>
      </c>
      <c r="T6" s="91">
        <v>100</v>
      </c>
      <c r="U6" s="15">
        <f t="shared" si="6"/>
        <v>2</v>
      </c>
      <c r="V6" s="91">
        <v>6</v>
      </c>
      <c r="W6" s="91">
        <v>27</v>
      </c>
      <c r="X6" s="19">
        <f t="shared" si="0"/>
        <v>18</v>
      </c>
      <c r="Y6" s="19">
        <f t="shared" si="7"/>
        <v>100</v>
      </c>
      <c r="AB6" s="170"/>
      <c r="AC6" s="171"/>
      <c r="AD6" s="171"/>
    </row>
    <row r="7" spans="1:154" ht="30" customHeight="1" x14ac:dyDescent="0.25">
      <c r="A7" s="9" t="s">
        <v>25</v>
      </c>
      <c r="B7" s="41">
        <v>12</v>
      </c>
      <c r="C7" s="152" t="s">
        <v>288</v>
      </c>
      <c r="D7" s="152" t="s">
        <v>527</v>
      </c>
      <c r="E7" s="73" t="s">
        <v>462</v>
      </c>
      <c r="F7" s="15">
        <f t="shared" si="1"/>
        <v>2</v>
      </c>
      <c r="G7" s="91">
        <v>230</v>
      </c>
      <c r="H7" s="91">
        <v>9</v>
      </c>
      <c r="I7" s="235">
        <v>9</v>
      </c>
      <c r="J7" s="15">
        <f t="shared" si="2"/>
        <v>2</v>
      </c>
      <c r="K7" s="231">
        <v>93.3</v>
      </c>
      <c r="L7" s="15">
        <f t="shared" si="3"/>
        <v>4</v>
      </c>
      <c r="M7" s="233">
        <v>44652</v>
      </c>
      <c r="N7" s="15">
        <f>IF(M7='Месяц МНТРГ_апрель'!$A$2,4,IF(M7='Месяц МНТРГ_апрель'!$B$2,3,IF(M7='Месяц МНТРГ_апрель'!$C$2,2,IF(M7='Месяц МНТРГ_апрель'!$D$2,1,0))))</f>
        <v>4</v>
      </c>
      <c r="O7" s="149">
        <v>229</v>
      </c>
      <c r="P7" s="149">
        <v>229</v>
      </c>
      <c r="Q7" s="70">
        <f t="shared" si="4"/>
        <v>100</v>
      </c>
      <c r="R7" s="15">
        <f t="shared" si="5"/>
        <v>4</v>
      </c>
      <c r="S7" s="91">
        <v>252</v>
      </c>
      <c r="T7" s="91">
        <v>100</v>
      </c>
      <c r="U7" s="15">
        <f t="shared" si="6"/>
        <v>2</v>
      </c>
      <c r="V7" s="91">
        <v>1</v>
      </c>
      <c r="W7" s="91">
        <v>7</v>
      </c>
      <c r="X7" s="19">
        <f t="shared" si="0"/>
        <v>18</v>
      </c>
      <c r="Y7" s="19">
        <f t="shared" si="7"/>
        <v>100</v>
      </c>
      <c r="AB7" s="170"/>
      <c r="AC7" s="171"/>
      <c r="AD7" s="171"/>
    </row>
    <row r="8" spans="1:154" ht="30" customHeight="1" x14ac:dyDescent="0.25">
      <c r="A8" s="9" t="s">
        <v>25</v>
      </c>
      <c r="B8" s="41">
        <v>13</v>
      </c>
      <c r="C8" s="152" t="s">
        <v>294</v>
      </c>
      <c r="D8" s="152" t="s">
        <v>528</v>
      </c>
      <c r="E8" s="73" t="s">
        <v>462</v>
      </c>
      <c r="F8" s="15">
        <f t="shared" si="1"/>
        <v>2</v>
      </c>
      <c r="G8" s="91">
        <v>287</v>
      </c>
      <c r="H8" s="91">
        <v>12</v>
      </c>
      <c r="I8" s="235">
        <v>12</v>
      </c>
      <c r="J8" s="15">
        <f t="shared" si="2"/>
        <v>2</v>
      </c>
      <c r="K8" s="232">
        <v>95</v>
      </c>
      <c r="L8" s="15">
        <f t="shared" si="3"/>
        <v>4</v>
      </c>
      <c r="M8" s="233">
        <v>44652</v>
      </c>
      <c r="N8" s="15">
        <f>IF(M8='Месяц МНТРГ_апрель'!$A$2,4,IF(M8='Месяц МНТРГ_апрель'!$B$2,3,IF(M8='Месяц МНТРГ_апрель'!$C$2,2,IF(M8='Месяц МНТРГ_апрель'!$D$2,1,0))))</f>
        <v>4</v>
      </c>
      <c r="O8" s="149">
        <v>285</v>
      </c>
      <c r="P8" s="149">
        <v>285</v>
      </c>
      <c r="Q8" s="70">
        <f t="shared" si="4"/>
        <v>100</v>
      </c>
      <c r="R8" s="15">
        <f t="shared" si="5"/>
        <v>4</v>
      </c>
      <c r="S8" s="91">
        <v>438</v>
      </c>
      <c r="T8" s="91">
        <v>100</v>
      </c>
      <c r="U8" s="15">
        <f t="shared" si="6"/>
        <v>2</v>
      </c>
      <c r="V8" s="91">
        <v>2</v>
      </c>
      <c r="W8" s="91">
        <v>8</v>
      </c>
      <c r="X8" s="19">
        <f t="shared" si="0"/>
        <v>18</v>
      </c>
      <c r="Y8" s="19">
        <f t="shared" si="7"/>
        <v>100</v>
      </c>
      <c r="AB8" s="170"/>
      <c r="AC8" s="171"/>
      <c r="AD8" s="171"/>
    </row>
    <row r="9" spans="1:154" ht="30" customHeight="1" x14ac:dyDescent="0.25">
      <c r="A9" s="9" t="s">
        <v>25</v>
      </c>
      <c r="B9" s="41">
        <v>4</v>
      </c>
      <c r="C9" s="152" t="s">
        <v>269</v>
      </c>
      <c r="D9" s="152" t="s">
        <v>520</v>
      </c>
      <c r="E9" s="73" t="s">
        <v>462</v>
      </c>
      <c r="F9" s="15">
        <f t="shared" si="1"/>
        <v>2</v>
      </c>
      <c r="G9" s="91">
        <v>59</v>
      </c>
      <c r="H9" s="91">
        <v>3</v>
      </c>
      <c r="I9" s="235">
        <v>3</v>
      </c>
      <c r="J9" s="15">
        <f t="shared" si="2"/>
        <v>2</v>
      </c>
      <c r="K9" s="231">
        <v>86.7</v>
      </c>
      <c r="L9" s="15">
        <f t="shared" si="3"/>
        <v>3</v>
      </c>
      <c r="M9" s="233">
        <v>44652</v>
      </c>
      <c r="N9" s="15">
        <f>IF(M9='Месяц МНТРГ_апрель'!$A$2,4,IF(M9='Месяц МНТРГ_апрель'!$B$2,3,IF(M9='Месяц МНТРГ_апрель'!$C$2,2,IF(M9='Месяц МНТРГ_апрель'!$D$2,1,0))))</f>
        <v>4</v>
      </c>
      <c r="O9" s="149">
        <v>60</v>
      </c>
      <c r="P9" s="149">
        <v>59</v>
      </c>
      <c r="Q9" s="70">
        <f t="shared" si="4"/>
        <v>98</v>
      </c>
      <c r="R9" s="15">
        <f t="shared" si="5"/>
        <v>4</v>
      </c>
      <c r="S9" s="91">
        <v>51</v>
      </c>
      <c r="T9" s="91">
        <v>100</v>
      </c>
      <c r="U9" s="15">
        <f t="shared" si="6"/>
        <v>2</v>
      </c>
      <c r="V9" s="91">
        <v>21</v>
      </c>
      <c r="W9" s="91">
        <v>0</v>
      </c>
      <c r="X9" s="19">
        <f t="shared" si="0"/>
        <v>17</v>
      </c>
      <c r="Y9" s="19">
        <f t="shared" si="7"/>
        <v>94</v>
      </c>
      <c r="AB9" s="170"/>
      <c r="AC9" s="171"/>
      <c r="AD9" s="171"/>
    </row>
    <row r="10" spans="1:154" ht="30" customHeight="1" x14ac:dyDescent="0.25">
      <c r="A10" s="9" t="s">
        <v>25</v>
      </c>
      <c r="B10" s="41">
        <v>6</v>
      </c>
      <c r="C10" s="152" t="s">
        <v>290</v>
      </c>
      <c r="D10" s="152" t="s">
        <v>522</v>
      </c>
      <c r="E10" s="73" t="s">
        <v>462</v>
      </c>
      <c r="F10" s="15">
        <f t="shared" si="1"/>
        <v>2</v>
      </c>
      <c r="G10" s="91">
        <v>145</v>
      </c>
      <c r="H10" s="91">
        <v>6</v>
      </c>
      <c r="I10" s="235">
        <v>6</v>
      </c>
      <c r="J10" s="15">
        <f t="shared" si="2"/>
        <v>2</v>
      </c>
      <c r="K10" s="231">
        <v>88.3</v>
      </c>
      <c r="L10" s="15">
        <f t="shared" si="3"/>
        <v>3</v>
      </c>
      <c r="M10" s="233">
        <v>44652</v>
      </c>
      <c r="N10" s="15">
        <f>IF(M10='Месяц МНТРГ_апрель'!$A$2,4,IF(M10='Месяц МНТРГ_апрель'!$B$2,3,IF(M10='Месяц МНТРГ_апрель'!$C$2,2,IF(M10='Месяц МНТРГ_апрель'!$D$2,1,0))))</f>
        <v>4</v>
      </c>
      <c r="O10" s="149">
        <v>145</v>
      </c>
      <c r="P10" s="149">
        <v>145</v>
      </c>
      <c r="Q10" s="70">
        <f t="shared" si="4"/>
        <v>100</v>
      </c>
      <c r="R10" s="15">
        <f t="shared" si="5"/>
        <v>4</v>
      </c>
      <c r="S10" s="91">
        <v>167</v>
      </c>
      <c r="T10" s="91">
        <v>100</v>
      </c>
      <c r="U10" s="15">
        <f t="shared" si="6"/>
        <v>2</v>
      </c>
      <c r="V10" s="91">
        <v>0</v>
      </c>
      <c r="W10" s="91">
        <v>8</v>
      </c>
      <c r="X10" s="19">
        <f t="shared" si="0"/>
        <v>17</v>
      </c>
      <c r="Y10" s="19">
        <f t="shared" si="7"/>
        <v>94</v>
      </c>
      <c r="AB10" s="170"/>
      <c r="AC10" s="171"/>
      <c r="AD10" s="171"/>
    </row>
    <row r="11" spans="1:154" ht="30" customHeight="1" x14ac:dyDescent="0.25">
      <c r="A11" s="9" t="s">
        <v>25</v>
      </c>
      <c r="B11" s="41">
        <v>7</v>
      </c>
      <c r="C11" s="152" t="s">
        <v>296</v>
      </c>
      <c r="D11" s="152" t="s">
        <v>530</v>
      </c>
      <c r="E11" s="73" t="s">
        <v>462</v>
      </c>
      <c r="F11" s="15">
        <f t="shared" si="1"/>
        <v>2</v>
      </c>
      <c r="G11" s="91">
        <v>105</v>
      </c>
      <c r="H11" s="91">
        <v>4</v>
      </c>
      <c r="I11" s="235">
        <v>4</v>
      </c>
      <c r="J11" s="15">
        <f t="shared" si="2"/>
        <v>2</v>
      </c>
      <c r="K11" s="231">
        <v>86.7</v>
      </c>
      <c r="L11" s="15">
        <f t="shared" si="3"/>
        <v>3</v>
      </c>
      <c r="M11" s="233">
        <v>44652</v>
      </c>
      <c r="N11" s="15">
        <f>IF(M11='Месяц МНТРГ_апрель'!$A$2,4,IF(M11='Месяц МНТРГ_апрель'!$B$2,3,IF(M11='Месяц МНТРГ_апрель'!$C$2,2,IF(M11='Месяц МНТРГ_апрель'!$D$2,1,0))))</f>
        <v>4</v>
      </c>
      <c r="O11" s="149">
        <v>105</v>
      </c>
      <c r="P11" s="149">
        <v>105</v>
      </c>
      <c r="Q11" s="70">
        <f t="shared" si="4"/>
        <v>100</v>
      </c>
      <c r="R11" s="15">
        <f t="shared" si="5"/>
        <v>4</v>
      </c>
      <c r="S11" s="91">
        <v>168</v>
      </c>
      <c r="T11" s="91">
        <v>100</v>
      </c>
      <c r="U11" s="15">
        <f t="shared" si="6"/>
        <v>2</v>
      </c>
      <c r="V11" s="91">
        <v>7</v>
      </c>
      <c r="W11" s="91">
        <v>20</v>
      </c>
      <c r="X11" s="19">
        <f t="shared" si="0"/>
        <v>17</v>
      </c>
      <c r="Y11" s="19">
        <f t="shared" si="7"/>
        <v>94</v>
      </c>
      <c r="AB11" s="170"/>
      <c r="AC11" s="171"/>
      <c r="AD11" s="171"/>
    </row>
    <row r="12" spans="1:154" ht="30" customHeight="1" x14ac:dyDescent="0.25">
      <c r="A12" s="9" t="s">
        <v>25</v>
      </c>
      <c r="B12" s="41">
        <v>9</v>
      </c>
      <c r="C12" s="152" t="s">
        <v>289</v>
      </c>
      <c r="D12" s="152" t="s">
        <v>524</v>
      </c>
      <c r="E12" s="73" t="s">
        <v>462</v>
      </c>
      <c r="F12" s="15">
        <f t="shared" si="1"/>
        <v>2</v>
      </c>
      <c r="G12" s="91">
        <v>202</v>
      </c>
      <c r="H12" s="91">
        <v>10</v>
      </c>
      <c r="I12" s="235">
        <v>10</v>
      </c>
      <c r="J12" s="15">
        <f t="shared" si="2"/>
        <v>2</v>
      </c>
      <c r="K12" s="232">
        <v>90</v>
      </c>
      <c r="L12" s="15">
        <f t="shared" si="3"/>
        <v>3</v>
      </c>
      <c r="M12" s="233">
        <v>44652</v>
      </c>
      <c r="N12" s="15">
        <f>IF(M12='Месяц МНТРГ_апрель'!$A$2,4,IF(M12='Месяц МНТРГ_апрель'!$B$2,3,IF(M12='Месяц МНТРГ_апрель'!$C$2,2,IF(M12='Месяц МНТРГ_апрель'!$D$2,1,0))))</f>
        <v>4</v>
      </c>
      <c r="O12" s="149">
        <v>202</v>
      </c>
      <c r="P12" s="149">
        <v>201</v>
      </c>
      <c r="Q12" s="70">
        <f t="shared" si="4"/>
        <v>100</v>
      </c>
      <c r="R12" s="15">
        <f t="shared" si="5"/>
        <v>4</v>
      </c>
      <c r="S12" s="91">
        <v>294</v>
      </c>
      <c r="T12" s="91">
        <v>100</v>
      </c>
      <c r="U12" s="15">
        <f t="shared" si="6"/>
        <v>2</v>
      </c>
      <c r="V12" s="91">
        <v>1</v>
      </c>
      <c r="W12" s="91">
        <v>103</v>
      </c>
      <c r="X12" s="19">
        <f t="shared" si="0"/>
        <v>17</v>
      </c>
      <c r="Y12" s="19">
        <f t="shared" si="7"/>
        <v>94</v>
      </c>
      <c r="AB12" s="170"/>
      <c r="AC12" s="171"/>
      <c r="AD12" s="171"/>
    </row>
    <row r="13" spans="1:154" s="169" customFormat="1" ht="30" customHeight="1" x14ac:dyDescent="0.25">
      <c r="A13" s="9" t="s">
        <v>25</v>
      </c>
      <c r="B13" s="41">
        <v>11</v>
      </c>
      <c r="C13" s="152" t="s">
        <v>268</v>
      </c>
      <c r="D13" s="152" t="s">
        <v>526</v>
      </c>
      <c r="E13" s="73" t="s">
        <v>462</v>
      </c>
      <c r="F13" s="15">
        <f t="shared" si="1"/>
        <v>2</v>
      </c>
      <c r="G13" s="91">
        <v>46</v>
      </c>
      <c r="H13" s="91">
        <v>4</v>
      </c>
      <c r="I13" s="235">
        <v>4</v>
      </c>
      <c r="J13" s="15">
        <f t="shared" si="2"/>
        <v>2</v>
      </c>
      <c r="K13" s="231">
        <v>83.3</v>
      </c>
      <c r="L13" s="15">
        <f t="shared" si="3"/>
        <v>3</v>
      </c>
      <c r="M13" s="233">
        <v>44652</v>
      </c>
      <c r="N13" s="15">
        <f>IF(M13='Месяц МНТРГ_апрель'!$A$2,4,IF(M13='Месяц МНТРГ_апрель'!$B$2,3,IF(M13='Месяц МНТРГ_апрель'!$C$2,2,IF(M13='Месяц МНТРГ_апрель'!$D$2,1,0))))</f>
        <v>4</v>
      </c>
      <c r="O13" s="149">
        <v>44</v>
      </c>
      <c r="P13" s="149">
        <v>44</v>
      </c>
      <c r="Q13" s="70">
        <f t="shared" si="4"/>
        <v>100</v>
      </c>
      <c r="R13" s="15">
        <f t="shared" si="5"/>
        <v>4</v>
      </c>
      <c r="S13" s="91">
        <v>69</v>
      </c>
      <c r="T13" s="91">
        <v>100</v>
      </c>
      <c r="U13" s="15">
        <f t="shared" si="6"/>
        <v>2</v>
      </c>
      <c r="V13" s="91">
        <v>0</v>
      </c>
      <c r="W13" s="91">
        <v>4</v>
      </c>
      <c r="X13" s="19">
        <f t="shared" si="0"/>
        <v>17</v>
      </c>
      <c r="Y13" s="19">
        <f t="shared" si="7"/>
        <v>94</v>
      </c>
      <c r="Z13" s="1"/>
      <c r="AA13" s="1"/>
      <c r="AB13" s="170"/>
      <c r="AC13" s="171"/>
      <c r="AD13" s="17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</row>
    <row r="14" spans="1:154" s="169" customFormat="1" ht="30" customHeight="1" x14ac:dyDescent="0.25">
      <c r="A14" s="9" t="s">
        <v>25</v>
      </c>
      <c r="B14" s="41">
        <v>2</v>
      </c>
      <c r="C14" s="152" t="s">
        <v>295</v>
      </c>
      <c r="D14" s="152" t="s">
        <v>529</v>
      </c>
      <c r="E14" s="73" t="s">
        <v>462</v>
      </c>
      <c r="F14" s="15">
        <f t="shared" si="1"/>
        <v>2</v>
      </c>
      <c r="G14" s="91">
        <v>153</v>
      </c>
      <c r="H14" s="91">
        <v>6</v>
      </c>
      <c r="I14" s="235">
        <v>6</v>
      </c>
      <c r="J14" s="15">
        <f t="shared" si="2"/>
        <v>2</v>
      </c>
      <c r="K14" s="231">
        <v>93.3</v>
      </c>
      <c r="L14" s="15">
        <f t="shared" si="3"/>
        <v>4</v>
      </c>
      <c r="M14" s="233">
        <v>44621</v>
      </c>
      <c r="N14" s="15">
        <f>IF(M14='Месяц МНТРГ_апрель'!$A$2,4,IF(M14='Месяц МНТРГ_апрель'!$B$2,3,IF(M14='Месяц МНТРГ_апрель'!$C$2,2,IF(M14='Месяц МНТРГ_апрель'!$D$2,1,0))))</f>
        <v>2</v>
      </c>
      <c r="O14" s="149">
        <v>151</v>
      </c>
      <c r="P14" s="149">
        <v>149</v>
      </c>
      <c r="Q14" s="70">
        <f t="shared" si="4"/>
        <v>99</v>
      </c>
      <c r="R14" s="15">
        <f t="shared" si="5"/>
        <v>4</v>
      </c>
      <c r="S14" s="91">
        <v>142</v>
      </c>
      <c r="T14" s="91">
        <v>100</v>
      </c>
      <c r="U14" s="15">
        <f t="shared" si="6"/>
        <v>2</v>
      </c>
      <c r="V14" s="91">
        <v>0</v>
      </c>
      <c r="W14" s="91">
        <v>5</v>
      </c>
      <c r="X14" s="19">
        <f t="shared" si="0"/>
        <v>16</v>
      </c>
      <c r="Y14" s="19">
        <f t="shared" si="7"/>
        <v>89</v>
      </c>
      <c r="Z14" s="1"/>
      <c r="AA14" s="1"/>
      <c r="AB14" s="170"/>
      <c r="AC14" s="171"/>
      <c r="AD14" s="17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</row>
    <row r="15" spans="1:154" ht="30" customHeight="1" x14ac:dyDescent="0.25">
      <c r="A15" s="9" t="s">
        <v>25</v>
      </c>
      <c r="B15" s="41">
        <v>1</v>
      </c>
      <c r="C15" s="152" t="s">
        <v>292</v>
      </c>
      <c r="D15" s="152" t="s">
        <v>531</v>
      </c>
      <c r="E15" s="73" t="s">
        <v>462</v>
      </c>
      <c r="F15" s="15">
        <f t="shared" si="1"/>
        <v>2</v>
      </c>
      <c r="G15" s="91">
        <v>103</v>
      </c>
      <c r="H15" s="91">
        <v>4</v>
      </c>
      <c r="I15" s="235">
        <v>4</v>
      </c>
      <c r="J15" s="15">
        <f t="shared" si="2"/>
        <v>2</v>
      </c>
      <c r="K15" s="231">
        <v>63.3</v>
      </c>
      <c r="L15" s="15">
        <f t="shared" si="3"/>
        <v>2</v>
      </c>
      <c r="M15" s="233" t="s">
        <v>709</v>
      </c>
      <c r="N15" s="15">
        <f>IF(M15='Месяц МНТРГ_апрель'!$A$2,4,IF(M15='Месяц МНТРГ_апрель'!$B$2,3,IF(M15='Месяц МНТРГ_апрель'!$C$2,2,IF(M15='Месяц МНТРГ_апрель'!$D$2,1,0))))</f>
        <v>3</v>
      </c>
      <c r="O15" s="149">
        <v>103</v>
      </c>
      <c r="P15" s="149">
        <v>86</v>
      </c>
      <c r="Q15" s="70">
        <f t="shared" si="4"/>
        <v>83</v>
      </c>
      <c r="R15" s="15">
        <f t="shared" si="5"/>
        <v>3</v>
      </c>
      <c r="S15" s="91">
        <v>127</v>
      </c>
      <c r="T15" s="91">
        <v>89</v>
      </c>
      <c r="U15" s="15">
        <f t="shared" si="6"/>
        <v>1</v>
      </c>
      <c r="V15" s="91">
        <v>1</v>
      </c>
      <c r="W15" s="91">
        <v>45</v>
      </c>
      <c r="X15" s="19">
        <f t="shared" si="0"/>
        <v>13</v>
      </c>
      <c r="Y15" s="19">
        <f t="shared" si="7"/>
        <v>72</v>
      </c>
      <c r="AB15" s="170"/>
      <c r="AC15" s="172"/>
      <c r="AD15" s="171"/>
    </row>
    <row r="16" spans="1:154" ht="30" customHeight="1" x14ac:dyDescent="0.25">
      <c r="A16" s="9" t="s">
        <v>25</v>
      </c>
      <c r="B16" s="41">
        <v>15</v>
      </c>
      <c r="C16" s="152" t="s">
        <v>298</v>
      </c>
      <c r="D16" s="152" t="s">
        <v>533</v>
      </c>
      <c r="E16" s="73" t="s">
        <v>462</v>
      </c>
      <c r="F16" s="15">
        <f t="shared" si="1"/>
        <v>2</v>
      </c>
      <c r="G16" s="91">
        <v>152</v>
      </c>
      <c r="H16" s="91">
        <v>6</v>
      </c>
      <c r="I16" s="235">
        <v>6</v>
      </c>
      <c r="J16" s="15">
        <f t="shared" si="2"/>
        <v>2</v>
      </c>
      <c r="K16" s="231">
        <v>56.7</v>
      </c>
      <c r="L16" s="15">
        <f t="shared" si="3"/>
        <v>2</v>
      </c>
      <c r="M16" s="234">
        <v>0</v>
      </c>
      <c r="N16" s="15">
        <f>IF(M16='Месяц МНТРГ_апрель'!$A$2,4,IF(M16='Месяц МНТРГ_апрель'!$B$2,3,IF(M16='Месяц МНТРГ_апрель'!$C$2,2,IF(M16='Месяц МНТРГ_апрель'!$D$2,1,0))))</f>
        <v>0</v>
      </c>
      <c r="O16" s="149">
        <v>151</v>
      </c>
      <c r="P16" s="149">
        <v>90</v>
      </c>
      <c r="Q16" s="70">
        <f t="shared" si="4"/>
        <v>60</v>
      </c>
      <c r="R16" s="15">
        <f t="shared" si="5"/>
        <v>2</v>
      </c>
      <c r="S16" s="91">
        <v>220</v>
      </c>
      <c r="T16" s="91">
        <v>100</v>
      </c>
      <c r="U16" s="15">
        <f t="shared" si="6"/>
        <v>2</v>
      </c>
      <c r="V16" s="91">
        <v>2</v>
      </c>
      <c r="W16" s="91">
        <v>13</v>
      </c>
      <c r="X16" s="19">
        <f t="shared" si="0"/>
        <v>10</v>
      </c>
      <c r="Y16" s="19">
        <f t="shared" si="7"/>
        <v>56</v>
      </c>
      <c r="AB16" s="170"/>
      <c r="AC16" s="171"/>
      <c r="AD16" s="171"/>
    </row>
    <row r="17" spans="1:30" ht="30" customHeight="1" x14ac:dyDescent="0.25">
      <c r="A17" s="9" t="s">
        <v>25</v>
      </c>
      <c r="B17" s="41">
        <v>14</v>
      </c>
      <c r="C17" s="152" t="s">
        <v>267</v>
      </c>
      <c r="D17" s="152" t="s">
        <v>532</v>
      </c>
      <c r="E17" s="73" t="s">
        <v>462</v>
      </c>
      <c r="F17" s="15">
        <f t="shared" si="1"/>
        <v>2</v>
      </c>
      <c r="G17" s="91">
        <v>17</v>
      </c>
      <c r="H17" s="91">
        <v>1</v>
      </c>
      <c r="I17" s="235">
        <v>1</v>
      </c>
      <c r="J17" s="15">
        <f t="shared" si="2"/>
        <v>2</v>
      </c>
      <c r="K17" s="232">
        <v>80</v>
      </c>
      <c r="L17" s="15">
        <f t="shared" si="3"/>
        <v>2</v>
      </c>
      <c r="M17" s="234">
        <v>0</v>
      </c>
      <c r="N17" s="15">
        <f>IF(M17='Месяц МНТРГ_апрель'!$A$2,4,IF(M17='Месяц МНТРГ_апрель'!$B$2,3,IF(M17='Месяц МНТРГ_апрель'!$C$2,2,IF(M17='Месяц МНТРГ_апрель'!$D$2,1,0))))</f>
        <v>0</v>
      </c>
      <c r="O17" s="149">
        <v>17</v>
      </c>
      <c r="P17" s="149">
        <v>5</v>
      </c>
      <c r="Q17" s="70">
        <f t="shared" si="4"/>
        <v>29</v>
      </c>
      <c r="R17" s="15">
        <f t="shared" si="5"/>
        <v>1</v>
      </c>
      <c r="S17" s="91">
        <v>27</v>
      </c>
      <c r="T17" s="91">
        <v>94</v>
      </c>
      <c r="U17" s="15">
        <f t="shared" si="6"/>
        <v>2</v>
      </c>
      <c r="V17" s="91">
        <v>2</v>
      </c>
      <c r="W17" s="91">
        <v>9</v>
      </c>
      <c r="X17" s="19">
        <f t="shared" si="0"/>
        <v>9</v>
      </c>
      <c r="Y17" s="19">
        <f t="shared" si="7"/>
        <v>50</v>
      </c>
      <c r="AB17" s="170"/>
      <c r="AC17" s="171"/>
      <c r="AD17" s="171"/>
    </row>
    <row r="18" spans="1:30" s="79" customFormat="1" ht="30" customHeight="1" x14ac:dyDescent="0.25">
      <c r="A18" s="75"/>
      <c r="B18" s="75"/>
      <c r="C18" s="76" t="s">
        <v>60</v>
      </c>
      <c r="D18" s="160"/>
      <c r="E18" s="75"/>
      <c r="F18" s="23"/>
      <c r="G18" s="80">
        <f>SUM(G3:G17)</f>
        <v>2315</v>
      </c>
      <c r="H18" s="77">
        <f>SUM(H3:H17)</f>
        <v>97</v>
      </c>
      <c r="I18" s="77">
        <f>SUM(I3:I17)</f>
        <v>97</v>
      </c>
      <c r="J18" s="23"/>
      <c r="K18" s="78"/>
      <c r="L18" s="23"/>
      <c r="M18" s="74"/>
      <c r="N18" s="23"/>
      <c r="O18" s="75"/>
      <c r="P18" s="75"/>
      <c r="Q18" s="75"/>
      <c r="R18" s="23"/>
      <c r="X18" s="24"/>
      <c r="Y18" s="24"/>
      <c r="AB18" s="170"/>
      <c r="AC18" s="75"/>
      <c r="AD18" s="75"/>
    </row>
    <row r="19" spans="1:30" ht="15.75" thickBot="1" x14ac:dyDescent="0.3">
      <c r="AB19" s="171"/>
      <c r="AC19" s="171"/>
      <c r="AD19" s="171"/>
    </row>
    <row r="20" spans="1:30" ht="16.5" thickBot="1" x14ac:dyDescent="0.3">
      <c r="T20" s="64" t="s">
        <v>59</v>
      </c>
      <c r="U20" s="65"/>
      <c r="V20" s="65"/>
      <c r="W20" s="66"/>
      <c r="X20" s="20">
        <f>AVERAGE(X3:X17)</f>
        <v>16.066666666666666</v>
      </c>
      <c r="Y20" s="21">
        <f>ROUND(X20/$X$2*100,0)</f>
        <v>89</v>
      </c>
    </row>
  </sheetData>
  <sortState ref="A1:Y18">
    <sortCondition descending="1" ref="Y2:Y18"/>
  </sortState>
  <phoneticPr fontId="9" type="noConversion"/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theme="5"/>
  </sheetPr>
  <dimension ref="A1:Y9"/>
  <sheetViews>
    <sheetView zoomScale="64" zoomScaleNormal="64" workbookViewId="0">
      <pane xSplit="3" ySplit="2" topLeftCell="N3" activePane="bottomRight" state="frozen"/>
      <selection pane="topRight" activeCell="D1" sqref="D1"/>
      <selection pane="bottomLeft" activeCell="A3" sqref="A3"/>
      <selection pane="bottomRight" activeCell="Y11" sqref="Y11"/>
    </sheetView>
  </sheetViews>
  <sheetFormatPr defaultColWidth="8.85546875" defaultRowHeight="15" x14ac:dyDescent="0.25"/>
  <cols>
    <col min="1" max="1" width="32.42578125" customWidth="1"/>
    <col min="2" max="2" width="3.42578125" customWidth="1"/>
    <col min="3" max="3" width="32.5703125" bestFit="1" customWidth="1"/>
    <col min="4" max="4" width="32.28515625" customWidth="1"/>
    <col min="5" max="5" width="18" bestFit="1" customWidth="1"/>
    <col min="6" max="6" width="5.7109375" bestFit="1" customWidth="1"/>
    <col min="7" max="7" width="13.42578125" customWidth="1"/>
    <col min="8" max="8" width="11.85546875" bestFit="1" customWidth="1"/>
    <col min="9" max="9" width="15.140625" customWidth="1"/>
    <col min="10" max="10" width="5.7109375" bestFit="1" customWidth="1"/>
    <col min="11" max="11" width="13.42578125" customWidth="1"/>
    <col min="12" max="12" width="5.7109375" bestFit="1" customWidth="1"/>
    <col min="13" max="13" width="14.85546875" bestFit="1" customWidth="1"/>
    <col min="14" max="14" width="5.7109375" bestFit="1" customWidth="1"/>
    <col min="15" max="15" width="15.42578125" customWidth="1"/>
    <col min="16" max="16" width="14.85546875" bestFit="1" customWidth="1"/>
    <col min="17" max="17" width="8.85546875" customWidth="1"/>
    <col min="18" max="18" width="5.7109375" bestFit="1" customWidth="1"/>
    <col min="19" max="19" width="11.140625" customWidth="1"/>
    <col min="20" max="20" width="16.42578125" customWidth="1"/>
    <col min="21" max="21" width="7" customWidth="1"/>
    <col min="22" max="23" width="13.28515625" bestFit="1" customWidth="1"/>
    <col min="24" max="24" width="7.7109375" customWidth="1"/>
    <col min="25" max="25" width="8" customWidth="1"/>
  </cols>
  <sheetData>
    <row r="1" spans="1:25" s="1" customFormat="1" ht="154.5" x14ac:dyDescent="0.25">
      <c r="A1" s="2" t="s">
        <v>40</v>
      </c>
      <c r="B1" s="3"/>
      <c r="C1" s="4" t="s">
        <v>41</v>
      </c>
      <c r="D1" s="4" t="s">
        <v>478</v>
      </c>
      <c r="E1" s="5" t="s">
        <v>42</v>
      </c>
      <c r="F1" s="14" t="s">
        <v>50</v>
      </c>
      <c r="G1" s="5" t="s">
        <v>48</v>
      </c>
      <c r="H1" s="5" t="s">
        <v>46</v>
      </c>
      <c r="I1" s="5" t="s">
        <v>45</v>
      </c>
      <c r="J1" s="14" t="s">
        <v>49</v>
      </c>
      <c r="K1" s="5" t="s">
        <v>51</v>
      </c>
      <c r="L1" s="14" t="s">
        <v>52</v>
      </c>
      <c r="M1" s="5" t="s">
        <v>47</v>
      </c>
      <c r="N1" s="14" t="s">
        <v>53</v>
      </c>
      <c r="O1" s="5" t="s">
        <v>54</v>
      </c>
      <c r="P1" s="5" t="s">
        <v>55</v>
      </c>
      <c r="Q1" s="18" t="s">
        <v>57</v>
      </c>
      <c r="R1" s="14" t="s">
        <v>56</v>
      </c>
      <c r="S1" s="5" t="s">
        <v>444</v>
      </c>
      <c r="T1" s="5" t="s">
        <v>445</v>
      </c>
      <c r="U1" s="14" t="s">
        <v>446</v>
      </c>
      <c r="V1" s="5" t="s">
        <v>447</v>
      </c>
      <c r="W1" s="5" t="s">
        <v>448</v>
      </c>
      <c r="X1" s="17" t="s">
        <v>502</v>
      </c>
      <c r="Y1" s="17" t="s">
        <v>58</v>
      </c>
    </row>
    <row r="2" spans="1:25" s="1" customFormat="1" x14ac:dyDescent="0.25">
      <c r="A2" s="13" t="s">
        <v>708</v>
      </c>
      <c r="B2" s="10"/>
      <c r="C2" s="11"/>
      <c r="D2" s="11"/>
      <c r="E2" s="12"/>
      <c r="F2" s="16">
        <v>2</v>
      </c>
      <c r="G2" s="12"/>
      <c r="H2" s="12"/>
      <c r="I2" s="12"/>
      <c r="J2" s="16">
        <v>2</v>
      </c>
      <c r="K2" s="12"/>
      <c r="L2" s="16">
        <v>4</v>
      </c>
      <c r="M2" s="12"/>
      <c r="N2" s="16">
        <v>4</v>
      </c>
      <c r="O2" s="12"/>
      <c r="P2" s="12"/>
      <c r="Q2" s="12"/>
      <c r="R2" s="16">
        <v>4</v>
      </c>
      <c r="S2" s="12"/>
      <c r="T2" s="12"/>
      <c r="U2" s="16">
        <v>2</v>
      </c>
      <c r="V2" s="12"/>
      <c r="W2" s="12"/>
      <c r="X2" s="16">
        <f>F2+J2+L2+N2+R2+U2</f>
        <v>18</v>
      </c>
      <c r="Y2" s="16">
        <v>100</v>
      </c>
    </row>
    <row r="3" spans="1:25" ht="30" customHeight="1" x14ac:dyDescent="0.25">
      <c r="A3" s="9" t="s">
        <v>26</v>
      </c>
      <c r="B3" s="7">
        <v>3</v>
      </c>
      <c r="C3" s="6" t="s">
        <v>18</v>
      </c>
      <c r="D3" s="6" t="s">
        <v>536</v>
      </c>
      <c r="E3" s="73" t="s">
        <v>462</v>
      </c>
      <c r="F3" s="15">
        <f>IF(E3="21/22",2,0)</f>
        <v>2</v>
      </c>
      <c r="G3" s="175">
        <v>63</v>
      </c>
      <c r="H3" s="175">
        <v>3</v>
      </c>
      <c r="I3" s="238">
        <v>3</v>
      </c>
      <c r="J3" s="15">
        <f>IF(ABS((H3-I3)/I3)&lt;=0.1,2,IF(AND(ABS((H3-I3)/I3)&gt;0.1,ABS((H3-I3)/I3)&lt;=0.2),1,0))</f>
        <v>2</v>
      </c>
      <c r="K3" s="236">
        <v>93.333333333333329</v>
      </c>
      <c r="L3" s="15">
        <f>IF(K3&gt;90,4,IF(AND(K3&gt;80,K3&lt;=90),3,IF(AND(K3&gt;=50,K3&lt;=80),2,IF(AND(K3&gt;=10,K3&lt;50),1,0))))</f>
        <v>4</v>
      </c>
      <c r="M3" s="223">
        <v>44652</v>
      </c>
      <c r="N3" s="15">
        <f>IF(M3='Месяц МНТРГ_апрель'!$A$2,4,IF(M3='Месяц МНТРГ_апрель'!$B$2,3,IF(M3='Месяц МНТРГ_апрель'!$C$2,2,IF(M3='Месяц МНТРГ_апрель'!$D$2,1,0))))</f>
        <v>4</v>
      </c>
      <c r="O3" s="175">
        <v>60</v>
      </c>
      <c r="P3" s="175">
        <v>60</v>
      </c>
      <c r="Q3" s="70">
        <f>ROUND(P3/O3*100,0)</f>
        <v>100</v>
      </c>
      <c r="R3" s="15">
        <f>IF(Q3&gt;90,4,IF(AND(Q3&gt;80,Q3&lt;=90),3,IF(AND(Q3&gt;=50,Q3&lt;=80),2,IF(AND(Q3&gt;=10,Q3&lt;50),1,0))))</f>
        <v>4</v>
      </c>
      <c r="S3" s="175">
        <v>64</v>
      </c>
      <c r="T3" s="175">
        <v>100</v>
      </c>
      <c r="U3" s="15">
        <f>IF(T3&gt;=90,2,IF(T3&gt;=80,1,0))</f>
        <v>2</v>
      </c>
      <c r="V3" s="175">
        <v>0</v>
      </c>
      <c r="W3" s="175">
        <v>8</v>
      </c>
      <c r="X3" s="19">
        <f>F3+J3+L3+N3+R3+U3</f>
        <v>18</v>
      </c>
      <c r="Y3" s="19">
        <f>ROUND(X3/$X$2*100,0)</f>
        <v>100</v>
      </c>
    </row>
    <row r="4" spans="1:25" ht="30" customHeight="1" x14ac:dyDescent="0.25">
      <c r="A4" s="9" t="s">
        <v>26</v>
      </c>
      <c r="B4" s="7">
        <v>4</v>
      </c>
      <c r="C4" s="6" t="s">
        <v>242</v>
      </c>
      <c r="D4" s="6" t="s">
        <v>534</v>
      </c>
      <c r="E4" s="73" t="s">
        <v>462</v>
      </c>
      <c r="F4" s="15">
        <f>IF(E4="21/22",2,0)</f>
        <v>2</v>
      </c>
      <c r="G4" s="175">
        <v>25</v>
      </c>
      <c r="H4" s="175">
        <v>1</v>
      </c>
      <c r="I4" s="238">
        <v>1</v>
      </c>
      <c r="J4" s="15">
        <f>IF(ABS((H4-I4)/I4)&lt;=0.1,2,IF(AND(ABS((H4-I4)/I4)&gt;0.1,ABS((H4-I4)/I4)&lt;=0.2),1,0))</f>
        <v>2</v>
      </c>
      <c r="K4" s="236">
        <v>85</v>
      </c>
      <c r="L4" s="15">
        <f>IF(K4&gt;90,4,IF(AND(K4&gt;80,K4&lt;=90),3,IF(AND(K4&gt;=50,K4&lt;=80),2,IF(AND(K4&gt;=10,K4&lt;50),1,0))))</f>
        <v>3</v>
      </c>
      <c r="M4" s="223">
        <v>44652</v>
      </c>
      <c r="N4" s="15">
        <f>IF(M4='Месяц МНТРГ_апрель'!$A$2,4,IF(M4='Месяц МНТРГ_апрель'!$B$2,3,IF(M4='Месяц МНТРГ_апрель'!$C$2,2,IF(M4='Месяц МНТРГ_апрель'!$D$2,1,0))))</f>
        <v>4</v>
      </c>
      <c r="O4" s="175">
        <v>25</v>
      </c>
      <c r="P4" s="175">
        <v>25</v>
      </c>
      <c r="Q4" s="70">
        <f>ROUND(P4/O4*100,0)</f>
        <v>100</v>
      </c>
      <c r="R4" s="15">
        <f>IF(Q4&gt;90,4,IF(AND(Q4&gt;80,Q4&lt;=90),3,IF(AND(Q4&gt;=50,Q4&lt;=80),2,IF(AND(Q4&gt;=10,Q4&lt;50),1,0))))</f>
        <v>4</v>
      </c>
      <c r="S4" s="175">
        <v>25</v>
      </c>
      <c r="T4" s="175">
        <v>100</v>
      </c>
      <c r="U4" s="15">
        <f>IF(T4&gt;=90,2,IF(T4&gt;=80,1,0))</f>
        <v>2</v>
      </c>
      <c r="V4" s="175">
        <v>2</v>
      </c>
      <c r="W4" s="175">
        <v>6</v>
      </c>
      <c r="X4" s="19">
        <f>F4+J4+L4+N4+R4+U4</f>
        <v>17</v>
      </c>
      <c r="Y4" s="19">
        <f>ROUND(X4/$X$2*100,0)</f>
        <v>94</v>
      </c>
    </row>
    <row r="5" spans="1:25" ht="30" customHeight="1" x14ac:dyDescent="0.25">
      <c r="A5" s="9" t="s">
        <v>26</v>
      </c>
      <c r="B5" s="7">
        <v>2</v>
      </c>
      <c r="C5" s="6" t="s">
        <v>19</v>
      </c>
      <c r="D5" s="6" t="s">
        <v>537</v>
      </c>
      <c r="E5" s="73" t="s">
        <v>462</v>
      </c>
      <c r="F5" s="15">
        <f>IF(E5="21/22",2,0)</f>
        <v>2</v>
      </c>
      <c r="G5" s="175">
        <v>53</v>
      </c>
      <c r="H5" s="175">
        <v>3</v>
      </c>
      <c r="I5" s="238">
        <v>3</v>
      </c>
      <c r="J5" s="15">
        <f>IF(ABS((H5-I5)/I5)&lt;=0.1,2,IF(AND(ABS((H5-I5)/I5)&gt;0.1,ABS((H5-I5)/I5)&lt;=0.2),1,0))</f>
        <v>2</v>
      </c>
      <c r="K5" s="236">
        <v>55.000000000000007</v>
      </c>
      <c r="L5" s="15">
        <f>IF(K5&gt;90,4,IF(AND(K5&gt;80,K5&lt;=90),3,IF(AND(K5&gt;=50,K5&lt;=80),2,IF(AND(K5&gt;=10,K5&lt;50),1,0))))</f>
        <v>2</v>
      </c>
      <c r="M5" s="223">
        <v>44652</v>
      </c>
      <c r="N5" s="15">
        <f>IF(M5='Месяц МНТРГ_апрель'!$A$2,4,IF(M5='Месяц МНТРГ_апрель'!$B$2,3,IF(M5='Месяц МНТРГ_апрель'!$C$2,2,IF(M5='Месяц МНТРГ_апрель'!$D$2,1,0))))</f>
        <v>4</v>
      </c>
      <c r="O5" s="175">
        <v>53</v>
      </c>
      <c r="P5" s="175">
        <v>52</v>
      </c>
      <c r="Q5" s="70">
        <f>ROUND(P5/O5*100,0)</f>
        <v>98</v>
      </c>
      <c r="R5" s="15">
        <f>IF(Q5&gt;90,4,IF(AND(Q5&gt;80,Q5&lt;=90),3,IF(AND(Q5&gt;=50,Q5&lt;=80),2,IF(AND(Q5&gt;=10,Q5&lt;50),1,0))))</f>
        <v>4</v>
      </c>
      <c r="S5" s="175">
        <v>89</v>
      </c>
      <c r="T5" s="175">
        <v>100</v>
      </c>
      <c r="U5" s="15">
        <f>IF(T5&gt;=90,2,IF(T5&gt;=80,1,0))</f>
        <v>2</v>
      </c>
      <c r="V5" s="175">
        <v>1</v>
      </c>
      <c r="W5" s="175">
        <v>16</v>
      </c>
      <c r="X5" s="19">
        <f>F5+J5+L5+N5+R5+U5</f>
        <v>16</v>
      </c>
      <c r="Y5" s="19">
        <f>ROUND(X5/$X$2*100,0)</f>
        <v>89</v>
      </c>
    </row>
    <row r="6" spans="1:25" ht="30" customHeight="1" x14ac:dyDescent="0.25">
      <c r="A6" s="9" t="s">
        <v>26</v>
      </c>
      <c r="B6" s="7">
        <v>1</v>
      </c>
      <c r="C6" s="6" t="s">
        <v>299</v>
      </c>
      <c r="D6" s="6" t="s">
        <v>535</v>
      </c>
      <c r="E6" s="73" t="s">
        <v>462</v>
      </c>
      <c r="F6" s="15">
        <f>IF(E6="21/22",2,0)</f>
        <v>2</v>
      </c>
      <c r="G6" s="175">
        <v>160</v>
      </c>
      <c r="H6" s="175">
        <v>6</v>
      </c>
      <c r="I6" s="238">
        <v>6</v>
      </c>
      <c r="J6" s="15">
        <f>IF(ABS((H6-I6)/I6)&lt;=0.1,2,IF(AND(ABS((H6-I6)/I6)&gt;0.1,ABS((H6-I6)/I6)&lt;=0.2),1,0))</f>
        <v>2</v>
      </c>
      <c r="K6" s="236">
        <v>33.333333333333329</v>
      </c>
      <c r="L6" s="15">
        <f>IF(K6&gt;90,4,IF(AND(K6&gt;80,K6&lt;=90),3,IF(AND(K6&gt;=50,K6&lt;=80),2,IF(AND(K6&gt;=10,K6&lt;50),1,0))))</f>
        <v>1</v>
      </c>
      <c r="M6" s="223">
        <v>44652</v>
      </c>
      <c r="N6" s="15">
        <f>IF(M6='Месяц МНТРГ_апрель'!$A$2,4,IF(M6='Месяц МНТРГ_апрель'!$B$2,3,IF(M6='Месяц МНТРГ_апрель'!$C$2,2,IF(M6='Месяц МНТРГ_апрель'!$D$2,1,0))))</f>
        <v>4</v>
      </c>
      <c r="O6" s="175">
        <v>156</v>
      </c>
      <c r="P6" s="175">
        <v>144</v>
      </c>
      <c r="Q6" s="70">
        <f>ROUND(P6/O6*100,0)</f>
        <v>92</v>
      </c>
      <c r="R6" s="15">
        <f>IF(Q6&gt;90,4,IF(AND(Q6&gt;80,Q6&lt;=90),3,IF(AND(Q6&gt;=50,Q6&lt;=80),2,IF(AND(Q6&gt;=10,Q6&lt;50),1,0))))</f>
        <v>4</v>
      </c>
      <c r="S6" s="175">
        <v>272</v>
      </c>
      <c r="T6" s="175">
        <v>100</v>
      </c>
      <c r="U6" s="15">
        <f>IF(T6&gt;=90,2,IF(T6&gt;=80,1,0))</f>
        <v>2</v>
      </c>
      <c r="V6" s="175">
        <v>6</v>
      </c>
      <c r="W6" s="175">
        <v>8</v>
      </c>
      <c r="X6" s="19">
        <f>F6+J6+L6+N6+R6+U6</f>
        <v>15</v>
      </c>
      <c r="Y6" s="19">
        <f>ROUND(X6/$X$2*100,0)</f>
        <v>83</v>
      </c>
    </row>
    <row r="7" spans="1:25" s="79" customFormat="1" ht="30" customHeight="1" x14ac:dyDescent="0.25">
      <c r="A7" s="75"/>
      <c r="B7" s="75"/>
      <c r="C7" s="76" t="s">
        <v>60</v>
      </c>
      <c r="D7" s="76"/>
      <c r="E7" s="75"/>
      <c r="F7" s="23"/>
      <c r="G7" s="80">
        <f>SUM(G3:G6)</f>
        <v>301</v>
      </c>
      <c r="H7" s="77">
        <f>SUM(H3:H6)</f>
        <v>13</v>
      </c>
      <c r="I7" s="77">
        <f>SUM(I3:I6)</f>
        <v>13</v>
      </c>
      <c r="J7" s="23"/>
      <c r="K7" s="78"/>
      <c r="L7" s="23"/>
      <c r="M7" s="74"/>
      <c r="N7" s="23"/>
      <c r="O7" s="75"/>
      <c r="P7" s="75"/>
      <c r="Q7" s="75"/>
      <c r="R7" s="23"/>
      <c r="X7" s="24"/>
      <c r="Y7" s="24"/>
    </row>
    <row r="8" spans="1:25" ht="15.75" thickBot="1" x14ac:dyDescent="0.3"/>
    <row r="9" spans="1:25" ht="16.5" thickBot="1" x14ac:dyDescent="0.3">
      <c r="T9" s="64" t="s">
        <v>59</v>
      </c>
      <c r="U9" s="65"/>
      <c r="V9" s="65"/>
      <c r="W9" s="66"/>
      <c r="X9" s="20">
        <f>AVERAGE(X3:X6)</f>
        <v>16.5</v>
      </c>
      <c r="Y9" s="21">
        <f>ROUND(X9/$X$2*100,0)</f>
        <v>92</v>
      </c>
    </row>
  </sheetData>
  <sortState ref="A1:Y7">
    <sortCondition descending="1" ref="Y2:Y7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theme="5"/>
  </sheetPr>
  <dimension ref="A1:Y9"/>
  <sheetViews>
    <sheetView zoomScale="66" zoomScaleNormal="66" workbookViewId="0">
      <pane xSplit="3" ySplit="2" topLeftCell="O3" activePane="bottomRight" state="frozen"/>
      <selection pane="topRight" activeCell="D1" sqref="D1"/>
      <selection pane="bottomLeft" activeCell="A3" sqref="A3"/>
      <selection pane="bottomRight" activeCell="H16" sqref="H16"/>
    </sheetView>
  </sheetViews>
  <sheetFormatPr defaultColWidth="8.85546875" defaultRowHeight="15" x14ac:dyDescent="0.25"/>
  <cols>
    <col min="1" max="1" width="30.7109375" customWidth="1"/>
    <col min="2" max="2" width="3.28515625" customWidth="1"/>
    <col min="3" max="4" width="34.140625" customWidth="1"/>
    <col min="5" max="5" width="13.28515625" bestFit="1" customWidth="1"/>
    <col min="6" max="6" width="5.7109375" bestFit="1" customWidth="1"/>
    <col min="7" max="7" width="14.85546875" bestFit="1" customWidth="1"/>
    <col min="8" max="8" width="11.28515625" customWidth="1"/>
    <col min="9" max="9" width="12.140625" customWidth="1"/>
    <col min="10" max="10" width="5.7109375" bestFit="1" customWidth="1"/>
    <col min="11" max="11" width="13.85546875" customWidth="1"/>
    <col min="12" max="12" width="5.7109375" customWidth="1"/>
    <col min="13" max="13" width="15.28515625" bestFit="1" customWidth="1"/>
    <col min="14" max="14" width="5.7109375" bestFit="1" customWidth="1"/>
    <col min="15" max="15" width="17.5703125" bestFit="1" customWidth="1"/>
    <col min="16" max="16" width="15.7109375" bestFit="1" customWidth="1"/>
    <col min="17" max="17" width="8.85546875" customWidth="1"/>
    <col min="18" max="18" width="5.7109375" bestFit="1" customWidth="1"/>
    <col min="19" max="19" width="11.42578125" customWidth="1"/>
    <col min="20" max="20" width="15.85546875" customWidth="1"/>
    <col min="21" max="21" width="5.7109375" bestFit="1" customWidth="1"/>
    <col min="22" max="23" width="13.7109375" bestFit="1" customWidth="1"/>
    <col min="24" max="24" width="7.5703125" customWidth="1"/>
    <col min="25" max="25" width="5.7109375" bestFit="1" customWidth="1"/>
  </cols>
  <sheetData>
    <row r="1" spans="1:25" s="1" customFormat="1" ht="154.5" x14ac:dyDescent="0.25">
      <c r="A1" s="2" t="s">
        <v>40</v>
      </c>
      <c r="B1" s="3"/>
      <c r="C1" s="4" t="s">
        <v>41</v>
      </c>
      <c r="D1" s="4" t="s">
        <v>478</v>
      </c>
      <c r="E1" s="5" t="s">
        <v>42</v>
      </c>
      <c r="F1" s="14" t="s">
        <v>50</v>
      </c>
      <c r="G1" s="5" t="s">
        <v>48</v>
      </c>
      <c r="H1" s="5" t="s">
        <v>46</v>
      </c>
      <c r="I1" s="5" t="s">
        <v>45</v>
      </c>
      <c r="J1" s="14" t="s">
        <v>49</v>
      </c>
      <c r="K1" s="5" t="s">
        <v>51</v>
      </c>
      <c r="L1" s="14" t="s">
        <v>52</v>
      </c>
      <c r="M1" s="5" t="s">
        <v>47</v>
      </c>
      <c r="N1" s="14" t="s">
        <v>53</v>
      </c>
      <c r="O1" s="5" t="s">
        <v>54</v>
      </c>
      <c r="P1" s="5" t="s">
        <v>55</v>
      </c>
      <c r="Q1" s="18" t="s">
        <v>57</v>
      </c>
      <c r="R1" s="14" t="s">
        <v>56</v>
      </c>
      <c r="S1" s="5" t="s">
        <v>444</v>
      </c>
      <c r="T1" s="5" t="s">
        <v>445</v>
      </c>
      <c r="U1" s="14" t="s">
        <v>446</v>
      </c>
      <c r="V1" s="5" t="s">
        <v>447</v>
      </c>
      <c r="W1" s="5" t="s">
        <v>448</v>
      </c>
      <c r="X1" s="17" t="s">
        <v>502</v>
      </c>
      <c r="Y1" s="17" t="s">
        <v>58</v>
      </c>
    </row>
    <row r="2" spans="1:25" s="1" customFormat="1" x14ac:dyDescent="0.25">
      <c r="A2" s="13" t="s">
        <v>708</v>
      </c>
      <c r="B2" s="10"/>
      <c r="C2" s="11"/>
      <c r="D2" s="11"/>
      <c r="E2" s="12"/>
      <c r="F2" s="16">
        <v>2</v>
      </c>
      <c r="G2" s="12"/>
      <c r="H2" s="12"/>
      <c r="I2" s="12"/>
      <c r="J2" s="16">
        <v>2</v>
      </c>
      <c r="K2" s="12"/>
      <c r="L2" s="16">
        <v>4</v>
      </c>
      <c r="M2" s="12"/>
      <c r="N2" s="16">
        <v>4</v>
      </c>
      <c r="O2" s="12"/>
      <c r="P2" s="12"/>
      <c r="Q2" s="12"/>
      <c r="R2" s="16">
        <v>4</v>
      </c>
      <c r="S2" s="12"/>
      <c r="T2" s="12"/>
      <c r="U2" s="16">
        <v>2</v>
      </c>
      <c r="V2" s="12"/>
      <c r="W2" s="12"/>
      <c r="X2" s="16">
        <f>F2+J2+L2+N2+R2+U2</f>
        <v>18</v>
      </c>
      <c r="Y2" s="16">
        <v>100</v>
      </c>
    </row>
    <row r="3" spans="1:25" ht="30" customHeight="1" x14ac:dyDescent="0.25">
      <c r="A3" s="9" t="s">
        <v>27</v>
      </c>
      <c r="B3" s="41">
        <v>1</v>
      </c>
      <c r="C3" s="152" t="s">
        <v>271</v>
      </c>
      <c r="D3" s="152" t="s">
        <v>489</v>
      </c>
      <c r="E3" s="73" t="s">
        <v>462</v>
      </c>
      <c r="F3" s="15">
        <f>IF(E3="21/22",2,0)</f>
        <v>2</v>
      </c>
      <c r="G3" s="175">
        <v>144</v>
      </c>
      <c r="H3" s="175">
        <v>8</v>
      </c>
      <c r="I3" s="229">
        <v>8</v>
      </c>
      <c r="J3" s="15">
        <f t="shared" ref="J3:J6" si="0">IF(ABS((H3-I3)/I3)&lt;=0.1,2,IF(AND(ABS((H3-I3)/I3)&gt;0.1,ABS((H3-I3)/I3)&lt;=0.2),1,0))</f>
        <v>2</v>
      </c>
      <c r="K3" s="236">
        <v>90</v>
      </c>
      <c r="L3" s="15">
        <f t="shared" ref="L3:L6" si="1">IF(K3&gt;90,4,IF(AND(K3&gt;80,K3&lt;=90),3,IF(AND(K3&gt;=50,K3&lt;=80),2,IF(AND(K3&gt;=10,K3&lt;50),1,0))))</f>
        <v>3</v>
      </c>
      <c r="M3" s="233">
        <v>44652</v>
      </c>
      <c r="N3" s="15">
        <f>IF(M3='Месяц МНТРГ_апрель'!$A$2,4,IF(M3='Месяц МНТРГ_апрель'!$B$2,3,IF(M3='Месяц МНТРГ_апрель'!$C$2,2,IF(M3='Месяц МНТРГ_апрель'!$D$2,1,0))))</f>
        <v>4</v>
      </c>
      <c r="O3" s="175">
        <v>144</v>
      </c>
      <c r="P3" s="175">
        <v>144</v>
      </c>
      <c r="Q3" s="70">
        <f t="shared" ref="Q3:Q6" si="2">ROUND(P3/O3*100,0)</f>
        <v>100</v>
      </c>
      <c r="R3" s="15">
        <f>IF(Q3&gt;90,4,IF(AND(Q3&gt;80,Q3&lt;=90),3,IF(AND(Q3&gt;=50,Q3&lt;=80),2,IF(AND(Q3&gt;=10,Q3&lt;50),1,0))))</f>
        <v>4</v>
      </c>
      <c r="S3" s="175">
        <v>233</v>
      </c>
      <c r="T3" s="175">
        <v>100</v>
      </c>
      <c r="U3" s="15">
        <f t="shared" ref="U3:U6" si="3">IF(T3&gt;=90,2,IF(T3&gt;=80,1,0))</f>
        <v>2</v>
      </c>
      <c r="V3" s="175">
        <v>2</v>
      </c>
      <c r="W3" s="175">
        <v>164</v>
      </c>
      <c r="X3" s="19">
        <f>F3+J3+L3+N3+R3+U3</f>
        <v>17</v>
      </c>
      <c r="Y3" s="19">
        <f>ROUND(X3/$X$2*100,0)</f>
        <v>94</v>
      </c>
    </row>
    <row r="4" spans="1:25" ht="30" customHeight="1" x14ac:dyDescent="0.25">
      <c r="A4" s="9" t="s">
        <v>27</v>
      </c>
      <c r="B4" s="41">
        <v>2</v>
      </c>
      <c r="C4" s="152" t="s">
        <v>274</v>
      </c>
      <c r="D4" s="152" t="s">
        <v>538</v>
      </c>
      <c r="E4" s="73" t="s">
        <v>462</v>
      </c>
      <c r="F4" s="15">
        <f>IF(E4="21/22",2,0)</f>
        <v>2</v>
      </c>
      <c r="G4" s="175">
        <v>6</v>
      </c>
      <c r="H4" s="175">
        <v>1</v>
      </c>
      <c r="I4" s="240">
        <v>1</v>
      </c>
      <c r="J4" s="15">
        <f t="shared" si="0"/>
        <v>2</v>
      </c>
      <c r="K4" s="236">
        <v>86.666666666666671</v>
      </c>
      <c r="L4" s="15">
        <f t="shared" si="1"/>
        <v>3</v>
      </c>
      <c r="M4" s="233">
        <v>44652</v>
      </c>
      <c r="N4" s="15">
        <f>IF(M4='Месяц МНТРГ_апрель'!$A$2,4,IF(M4='Месяц МНТРГ_апрель'!$B$2,3,IF(M4='Месяц МНТРГ_апрель'!$C$2,2,IF(M4='Месяц МНТРГ_апрель'!$D$2,1,0))))</f>
        <v>4</v>
      </c>
      <c r="O4" s="175">
        <v>6</v>
      </c>
      <c r="P4" s="175">
        <v>6</v>
      </c>
      <c r="Q4" s="70">
        <f t="shared" si="2"/>
        <v>100</v>
      </c>
      <c r="R4" s="15">
        <f>IF(Q4&gt;90,4,IF(AND(Q4&gt;80,Q4&lt;=90),3,IF(AND(Q4&gt;=50,Q4&lt;=80),2,IF(AND(Q4&gt;=10,Q4&lt;50),1,0))))</f>
        <v>4</v>
      </c>
      <c r="S4" s="175">
        <v>5</v>
      </c>
      <c r="T4" s="175">
        <v>100</v>
      </c>
      <c r="U4" s="15">
        <f t="shared" si="3"/>
        <v>2</v>
      </c>
      <c r="V4" s="175">
        <v>0</v>
      </c>
      <c r="W4" s="175">
        <v>8</v>
      </c>
      <c r="X4" s="19">
        <f>F4+J4+L4+N4+R4+U4</f>
        <v>17</v>
      </c>
      <c r="Y4" s="19">
        <f>ROUND(X4/$X$2*100,0)</f>
        <v>94</v>
      </c>
    </row>
    <row r="5" spans="1:25" ht="30" customHeight="1" x14ac:dyDescent="0.25">
      <c r="A5" s="9" t="s">
        <v>27</v>
      </c>
      <c r="B5" s="41">
        <v>3</v>
      </c>
      <c r="C5" s="152" t="s">
        <v>273</v>
      </c>
      <c r="D5" s="152" t="s">
        <v>539</v>
      </c>
      <c r="E5" s="73" t="s">
        <v>462</v>
      </c>
      <c r="F5" s="15">
        <f>IF(E5="21/22",2,0)</f>
        <v>2</v>
      </c>
      <c r="G5" s="175">
        <v>14</v>
      </c>
      <c r="H5" s="175">
        <v>1</v>
      </c>
      <c r="I5" s="240">
        <v>1</v>
      </c>
      <c r="J5" s="15">
        <f t="shared" si="0"/>
        <v>2</v>
      </c>
      <c r="K5" s="236">
        <v>86.666666666666671</v>
      </c>
      <c r="L5" s="15">
        <f t="shared" si="1"/>
        <v>3</v>
      </c>
      <c r="M5" s="233">
        <v>44652</v>
      </c>
      <c r="N5" s="15">
        <f>IF(M5='Месяц МНТРГ_апрель'!$A$2,4,IF(M5='Месяц МНТРГ_апрель'!$B$2,3,IF(M5='Месяц МНТРГ_апрель'!$C$2,2,IF(M5='Месяц МНТРГ_апрель'!$D$2,1,0))))</f>
        <v>4</v>
      </c>
      <c r="O5" s="175">
        <v>13</v>
      </c>
      <c r="P5" s="175">
        <v>13</v>
      </c>
      <c r="Q5" s="70">
        <f t="shared" si="2"/>
        <v>100</v>
      </c>
      <c r="R5" s="15">
        <f>IF(Q5&gt;90,4,IF(AND(Q5&gt;80,Q5&lt;=90),3,IF(AND(Q5&gt;=50,Q5&lt;=80),2,IF(AND(Q5&gt;=10,Q5&lt;50),1,0))))</f>
        <v>4</v>
      </c>
      <c r="S5" s="175">
        <v>16</v>
      </c>
      <c r="T5" s="175">
        <v>100</v>
      </c>
      <c r="U5" s="15">
        <f t="shared" si="3"/>
        <v>2</v>
      </c>
      <c r="V5" s="175">
        <v>0</v>
      </c>
      <c r="W5" s="175">
        <v>4</v>
      </c>
      <c r="X5" s="19">
        <f>F5+J5+L5+N5+R5+U5</f>
        <v>17</v>
      </c>
      <c r="Y5" s="19">
        <f>ROUND(X5/$X$2*100,0)</f>
        <v>94</v>
      </c>
    </row>
    <row r="6" spans="1:25" ht="30" customHeight="1" x14ac:dyDescent="0.25">
      <c r="A6" s="9" t="s">
        <v>27</v>
      </c>
      <c r="B6" s="41">
        <v>4</v>
      </c>
      <c r="C6" s="152" t="s">
        <v>272</v>
      </c>
      <c r="D6" s="152" t="s">
        <v>490</v>
      </c>
      <c r="E6" s="73" t="s">
        <v>462</v>
      </c>
      <c r="F6" s="15">
        <f>IF(E6="21/22",2,0)</f>
        <v>2</v>
      </c>
      <c r="G6" s="175">
        <v>182</v>
      </c>
      <c r="H6" s="175">
        <v>12</v>
      </c>
      <c r="I6" s="229">
        <v>12</v>
      </c>
      <c r="J6" s="15">
        <f t="shared" si="0"/>
        <v>2</v>
      </c>
      <c r="K6" s="236">
        <v>85</v>
      </c>
      <c r="L6" s="15">
        <f t="shared" si="1"/>
        <v>3</v>
      </c>
      <c r="M6" s="233">
        <v>44652</v>
      </c>
      <c r="N6" s="15">
        <f>IF(M6='Месяц МНТРГ_апрель'!$A$2,4,IF(M6='Месяц МНТРГ_апрель'!$B$2,3,IF(M6='Месяц МНТРГ_апрель'!$C$2,2,IF(M6='Месяц МНТРГ_апрель'!$D$2,1,0))))</f>
        <v>4</v>
      </c>
      <c r="O6" s="175">
        <v>183</v>
      </c>
      <c r="P6" s="175">
        <v>183</v>
      </c>
      <c r="Q6" s="70">
        <f t="shared" si="2"/>
        <v>100</v>
      </c>
      <c r="R6" s="15">
        <f>IF(Q6&gt;90,4,IF(AND(Q6&gt;80,Q6&lt;=90),3,IF(AND(Q6&gt;=50,Q6&lt;=80),2,IF(AND(Q6&gt;=10,Q6&lt;50),1,0))))</f>
        <v>4</v>
      </c>
      <c r="S6" s="175">
        <v>311</v>
      </c>
      <c r="T6" s="175">
        <v>100</v>
      </c>
      <c r="U6" s="15">
        <f t="shared" si="3"/>
        <v>2</v>
      </c>
      <c r="V6" s="175">
        <v>1</v>
      </c>
      <c r="W6" s="175">
        <v>58</v>
      </c>
      <c r="X6" s="19">
        <f>F6+J6+L6+N6+R6+U6</f>
        <v>17</v>
      </c>
      <c r="Y6" s="19">
        <f>ROUND(X6/$X$2*100,0)</f>
        <v>94</v>
      </c>
    </row>
    <row r="7" spans="1:25" s="79" customFormat="1" ht="30" customHeight="1" x14ac:dyDescent="0.25">
      <c r="A7" s="75"/>
      <c r="B7" s="75"/>
      <c r="C7" s="76" t="s">
        <v>60</v>
      </c>
      <c r="D7" s="160"/>
      <c r="E7" s="75"/>
      <c r="F7" s="23"/>
      <c r="G7" s="80">
        <f>SUM(G3:G6)</f>
        <v>346</v>
      </c>
      <c r="H7" s="80">
        <f>SUM(H3:H6)</f>
        <v>22</v>
      </c>
      <c r="I7" s="80">
        <f>SUM(I3:I6)</f>
        <v>22</v>
      </c>
      <c r="J7" s="23"/>
      <c r="K7" s="78"/>
      <c r="L7" s="23"/>
      <c r="M7" s="74"/>
      <c r="N7" s="23"/>
      <c r="O7" s="75"/>
      <c r="P7" s="75"/>
      <c r="Q7" s="75"/>
      <c r="R7" s="23"/>
      <c r="X7" s="24"/>
      <c r="Y7" s="24"/>
    </row>
    <row r="8" spans="1:25" ht="15.75" thickBot="1" x14ac:dyDescent="0.3"/>
    <row r="9" spans="1:25" ht="16.5" thickBot="1" x14ac:dyDescent="0.3">
      <c r="T9" s="64" t="s">
        <v>59</v>
      </c>
      <c r="U9" s="65"/>
      <c r="V9" s="65"/>
      <c r="W9" s="66"/>
      <c r="X9" s="20">
        <f>AVERAGE(X3:X6)</f>
        <v>17</v>
      </c>
      <c r="Y9" s="21">
        <f>ROUND(X9/$X$2*100,0)</f>
        <v>94</v>
      </c>
    </row>
  </sheetData>
  <sortState ref="A1:Y7">
    <sortCondition descending="1" ref="Y2:Y7"/>
  </sortState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theme="5"/>
  </sheetPr>
  <dimension ref="A1:Y14"/>
  <sheetViews>
    <sheetView zoomScale="59" zoomScaleNormal="59" workbookViewId="0">
      <pane xSplit="3" ySplit="2" topLeftCell="K3" activePane="bottomRight" state="frozen"/>
      <selection pane="topRight" activeCell="D1" sqref="D1"/>
      <selection pane="bottomLeft" activeCell="A3" sqref="A3"/>
      <selection pane="bottomRight" activeCell="L35" sqref="L35"/>
    </sheetView>
  </sheetViews>
  <sheetFormatPr defaultColWidth="8.85546875" defaultRowHeight="15" x14ac:dyDescent="0.25"/>
  <cols>
    <col min="1" max="1" width="30.7109375" style="137" customWidth="1"/>
    <col min="2" max="2" width="4.140625" style="137" customWidth="1"/>
    <col min="3" max="3" width="32.140625" style="137" bestFit="1" customWidth="1"/>
    <col min="4" max="4" width="32.85546875" style="137" bestFit="1" customWidth="1"/>
    <col min="5" max="5" width="12.7109375" style="137" bestFit="1" customWidth="1"/>
    <col min="6" max="6" width="5.7109375" style="137" bestFit="1" customWidth="1"/>
    <col min="7" max="7" width="14.5703125" style="137" bestFit="1" customWidth="1"/>
    <col min="8" max="8" width="11.85546875" style="137" bestFit="1" customWidth="1"/>
    <col min="9" max="9" width="13.42578125" style="137" customWidth="1"/>
    <col min="10" max="10" width="5.7109375" style="137" bestFit="1" customWidth="1"/>
    <col min="11" max="11" width="12.5703125" style="137" bestFit="1" customWidth="1"/>
    <col min="12" max="12" width="5.7109375" style="137" customWidth="1"/>
    <col min="13" max="13" width="14.85546875" style="137" bestFit="1" customWidth="1"/>
    <col min="14" max="14" width="5.7109375" style="137" bestFit="1" customWidth="1"/>
    <col min="15" max="16" width="14.85546875" style="137" bestFit="1" customWidth="1"/>
    <col min="17" max="17" width="8.85546875" style="137" customWidth="1"/>
    <col min="18" max="18" width="5.7109375" style="137" bestFit="1" customWidth="1"/>
    <col min="19" max="19" width="11.140625" style="137" bestFit="1" customWidth="1"/>
    <col min="20" max="20" width="15" style="137" customWidth="1"/>
    <col min="21" max="21" width="5.7109375" style="137" bestFit="1" customWidth="1"/>
    <col min="22" max="23" width="13.28515625" style="137" bestFit="1" customWidth="1"/>
    <col min="24" max="24" width="7.7109375" style="137" customWidth="1"/>
    <col min="25" max="25" width="7" style="137" customWidth="1"/>
    <col min="26" max="16384" width="8.85546875" style="137"/>
  </cols>
  <sheetData>
    <row r="1" spans="1:25" s="128" customFormat="1" ht="133.5" x14ac:dyDescent="0.25">
      <c r="A1" s="2" t="s">
        <v>40</v>
      </c>
      <c r="B1" s="135"/>
      <c r="C1" s="4" t="s">
        <v>41</v>
      </c>
      <c r="D1" s="4" t="s">
        <v>478</v>
      </c>
      <c r="E1" s="5" t="s">
        <v>42</v>
      </c>
      <c r="F1" s="111" t="s">
        <v>50</v>
      </c>
      <c r="G1" s="5" t="s">
        <v>48</v>
      </c>
      <c r="H1" s="5" t="s">
        <v>46</v>
      </c>
      <c r="I1" s="5" t="s">
        <v>45</v>
      </c>
      <c r="J1" s="111" t="s">
        <v>49</v>
      </c>
      <c r="K1" s="5" t="s">
        <v>51</v>
      </c>
      <c r="L1" s="111" t="s">
        <v>52</v>
      </c>
      <c r="M1" s="5" t="s">
        <v>47</v>
      </c>
      <c r="N1" s="111" t="s">
        <v>53</v>
      </c>
      <c r="O1" s="5" t="s">
        <v>54</v>
      </c>
      <c r="P1" s="5" t="s">
        <v>55</v>
      </c>
      <c r="Q1" s="120" t="s">
        <v>57</v>
      </c>
      <c r="R1" s="111" t="s">
        <v>56</v>
      </c>
      <c r="S1" s="5" t="s">
        <v>444</v>
      </c>
      <c r="T1" s="5" t="s">
        <v>445</v>
      </c>
      <c r="U1" s="111" t="s">
        <v>446</v>
      </c>
      <c r="V1" s="5" t="s">
        <v>447</v>
      </c>
      <c r="W1" s="5" t="s">
        <v>448</v>
      </c>
      <c r="X1" s="17" t="s">
        <v>502</v>
      </c>
      <c r="Y1" s="112" t="s">
        <v>58</v>
      </c>
    </row>
    <row r="2" spans="1:25" s="128" customFormat="1" x14ac:dyDescent="0.25">
      <c r="A2" s="13" t="s">
        <v>708</v>
      </c>
      <c r="B2" s="136"/>
      <c r="C2" s="11"/>
      <c r="D2" s="11"/>
      <c r="E2" s="12"/>
      <c r="F2" s="114">
        <v>2</v>
      </c>
      <c r="G2" s="12"/>
      <c r="H2" s="12"/>
      <c r="I2" s="12"/>
      <c r="J2" s="114">
        <v>2</v>
      </c>
      <c r="K2" s="12"/>
      <c r="L2" s="114">
        <v>4</v>
      </c>
      <c r="M2" s="12"/>
      <c r="N2" s="114">
        <v>4</v>
      </c>
      <c r="O2" s="12"/>
      <c r="P2" s="12"/>
      <c r="Q2" s="12"/>
      <c r="R2" s="114">
        <v>4</v>
      </c>
      <c r="S2" s="12"/>
      <c r="T2" s="12"/>
      <c r="U2" s="114">
        <v>2</v>
      </c>
      <c r="V2" s="12"/>
      <c r="W2" s="12"/>
      <c r="X2" s="114">
        <f t="shared" ref="X2" si="0">F2+J2+L2+N2+R2+U2</f>
        <v>18</v>
      </c>
      <c r="Y2" s="114">
        <v>100</v>
      </c>
    </row>
    <row r="3" spans="1:25" ht="30" customHeight="1" x14ac:dyDescent="0.25">
      <c r="A3" s="121" t="s">
        <v>28</v>
      </c>
      <c r="B3" s="122">
        <v>1</v>
      </c>
      <c r="C3" s="152" t="s">
        <v>281</v>
      </c>
      <c r="D3" s="152" t="s">
        <v>540</v>
      </c>
      <c r="E3" s="73" t="s">
        <v>462</v>
      </c>
      <c r="F3" s="15">
        <f t="shared" ref="F3:F11" si="1">IF(E3="21/22",2,0)</f>
        <v>2</v>
      </c>
      <c r="G3" s="91">
        <v>83</v>
      </c>
      <c r="H3" s="91">
        <v>4</v>
      </c>
      <c r="I3" s="235">
        <v>4</v>
      </c>
      <c r="J3" s="15">
        <f t="shared" ref="J3:J11" si="2">IF(ABS((H3-I3)/I3)&lt;=0.1,2,IF(AND(ABS((H3-I3)/I3)&gt;0.1,ABS((H3-I3)/I3)&lt;=0.2),1,0))</f>
        <v>2</v>
      </c>
      <c r="K3" s="231">
        <v>98.3</v>
      </c>
      <c r="L3" s="15">
        <f t="shared" ref="L3:L11" si="3">IF(K3&gt;90,4,IF(AND(K3&gt;80,K3&lt;=90),3,IF(AND(K3&gt;=50,K3&lt;=80),2,IF(AND(K3&gt;=10,K3&lt;50),1,0))))</f>
        <v>4</v>
      </c>
      <c r="M3" s="233">
        <v>44652</v>
      </c>
      <c r="N3" s="15">
        <f>IF(M3='Месяц МНТРГ_апрель'!$A$2,4,IF(M3='Месяц МНТРГ_апрель'!$B$2,3,IF(M3='Месяц МНТРГ_апрель'!$C$2,2,IF(M3='Месяц МНТРГ_апрель'!$D$2,1,0))))</f>
        <v>4</v>
      </c>
      <c r="O3" s="149">
        <v>83</v>
      </c>
      <c r="P3" s="149">
        <v>83</v>
      </c>
      <c r="Q3" s="70">
        <f t="shared" ref="Q3:Q11" si="4">ROUND(P3/O3*100,0)</f>
        <v>100</v>
      </c>
      <c r="R3" s="15">
        <f t="shared" ref="R3:R11" si="5">IF(Q3&gt;90,4,IF(AND(Q3&gt;80,Q3&lt;=90),3,IF(AND(Q3&gt;=50,Q3&lt;=80),2,IF(AND(Q3&gt;=10,Q3&lt;50),1,0))))</f>
        <v>4</v>
      </c>
      <c r="S3" s="91">
        <v>74</v>
      </c>
      <c r="T3" s="91">
        <v>100</v>
      </c>
      <c r="U3" s="15">
        <f t="shared" ref="U3:U11" si="6">IF(T3&gt;=90,2,IF(T3&gt;=80,1,0))</f>
        <v>2</v>
      </c>
      <c r="V3" s="91">
        <v>6</v>
      </c>
      <c r="W3" s="91">
        <v>80</v>
      </c>
      <c r="X3" s="19">
        <f t="shared" ref="X3:X11" si="7">F3+J3+L3+N3+R3+U3</f>
        <v>18</v>
      </c>
      <c r="Y3" s="19">
        <f t="shared" ref="Y3:Y11" si="8">ROUND(X3/$X$2*100,0)</f>
        <v>100</v>
      </c>
    </row>
    <row r="4" spans="1:25" ht="30" customHeight="1" x14ac:dyDescent="0.25">
      <c r="A4" s="121" t="s">
        <v>28</v>
      </c>
      <c r="B4" s="122">
        <v>2</v>
      </c>
      <c r="C4" s="152" t="s">
        <v>283</v>
      </c>
      <c r="D4" s="152" t="s">
        <v>547</v>
      </c>
      <c r="E4" s="73" t="s">
        <v>462</v>
      </c>
      <c r="F4" s="15">
        <f t="shared" si="1"/>
        <v>2</v>
      </c>
      <c r="G4" s="91">
        <v>19</v>
      </c>
      <c r="H4" s="91">
        <v>2</v>
      </c>
      <c r="I4" s="235">
        <v>2</v>
      </c>
      <c r="J4" s="15">
        <f t="shared" si="2"/>
        <v>2</v>
      </c>
      <c r="K4" s="231">
        <v>91.7</v>
      </c>
      <c r="L4" s="15">
        <f t="shared" si="3"/>
        <v>4</v>
      </c>
      <c r="M4" s="233">
        <v>44652</v>
      </c>
      <c r="N4" s="15">
        <f>IF(M4='Месяц МНТРГ_апрель'!$A$2,4,IF(M4='Месяц МНТРГ_апрель'!$B$2,3,IF(M4='Месяц МНТРГ_апрель'!$C$2,2,IF(M4='Месяц МНТРГ_апрель'!$D$2,1,0))))</f>
        <v>4</v>
      </c>
      <c r="O4" s="149">
        <v>20</v>
      </c>
      <c r="P4" s="149">
        <v>19</v>
      </c>
      <c r="Q4" s="70">
        <f t="shared" si="4"/>
        <v>95</v>
      </c>
      <c r="R4" s="15">
        <f t="shared" si="5"/>
        <v>4</v>
      </c>
      <c r="S4" s="91">
        <v>27</v>
      </c>
      <c r="T4" s="91">
        <v>100</v>
      </c>
      <c r="U4" s="15">
        <f t="shared" si="6"/>
        <v>2</v>
      </c>
      <c r="V4" s="91">
        <v>2</v>
      </c>
      <c r="W4" s="91">
        <v>33</v>
      </c>
      <c r="X4" s="19">
        <f t="shared" si="7"/>
        <v>18</v>
      </c>
      <c r="Y4" s="19">
        <f t="shared" si="8"/>
        <v>100</v>
      </c>
    </row>
    <row r="5" spans="1:25" ht="30" customHeight="1" x14ac:dyDescent="0.25">
      <c r="A5" s="121" t="s">
        <v>28</v>
      </c>
      <c r="B5" s="122">
        <v>3</v>
      </c>
      <c r="C5" s="152" t="s">
        <v>278</v>
      </c>
      <c r="D5" s="152" t="s">
        <v>541</v>
      </c>
      <c r="E5" s="73" t="s">
        <v>462</v>
      </c>
      <c r="F5" s="15">
        <f t="shared" si="1"/>
        <v>2</v>
      </c>
      <c r="G5" s="91">
        <v>133</v>
      </c>
      <c r="H5" s="91">
        <v>6</v>
      </c>
      <c r="I5" s="235">
        <v>6</v>
      </c>
      <c r="J5" s="15">
        <f t="shared" si="2"/>
        <v>2</v>
      </c>
      <c r="K5" s="231">
        <v>96.7</v>
      </c>
      <c r="L5" s="15">
        <f t="shared" si="3"/>
        <v>4</v>
      </c>
      <c r="M5" s="233">
        <v>44652</v>
      </c>
      <c r="N5" s="15">
        <f>IF(M5='Месяц МНТРГ_апрель'!$A$2,4,IF(M5='Месяц МНТРГ_апрель'!$B$2,3,IF(M5='Месяц МНТРГ_апрель'!$C$2,2,IF(M5='Месяц МНТРГ_апрель'!$D$2,1,0))))</f>
        <v>4</v>
      </c>
      <c r="O5" s="149">
        <v>132</v>
      </c>
      <c r="P5" s="149">
        <v>132</v>
      </c>
      <c r="Q5" s="70">
        <f t="shared" si="4"/>
        <v>100</v>
      </c>
      <c r="R5" s="15">
        <f t="shared" si="5"/>
        <v>4</v>
      </c>
      <c r="S5" s="91">
        <v>221</v>
      </c>
      <c r="T5" s="91">
        <v>100</v>
      </c>
      <c r="U5" s="15">
        <f t="shared" si="6"/>
        <v>2</v>
      </c>
      <c r="V5" s="91">
        <v>0</v>
      </c>
      <c r="W5" s="91">
        <v>43</v>
      </c>
      <c r="X5" s="19">
        <f t="shared" si="7"/>
        <v>18</v>
      </c>
      <c r="Y5" s="19">
        <f t="shared" si="8"/>
        <v>100</v>
      </c>
    </row>
    <row r="6" spans="1:25" ht="30" customHeight="1" x14ac:dyDescent="0.25">
      <c r="A6" s="121" t="s">
        <v>28</v>
      </c>
      <c r="B6" s="122">
        <v>4</v>
      </c>
      <c r="C6" s="152" t="s">
        <v>279</v>
      </c>
      <c r="D6" s="152" t="s">
        <v>542</v>
      </c>
      <c r="E6" s="73" t="s">
        <v>462</v>
      </c>
      <c r="F6" s="15">
        <f t="shared" si="1"/>
        <v>2</v>
      </c>
      <c r="G6" s="91">
        <v>140</v>
      </c>
      <c r="H6" s="91">
        <v>6</v>
      </c>
      <c r="I6" s="235">
        <v>6</v>
      </c>
      <c r="J6" s="15">
        <f t="shared" si="2"/>
        <v>2</v>
      </c>
      <c r="K6" s="231">
        <v>93.3</v>
      </c>
      <c r="L6" s="15">
        <f t="shared" si="3"/>
        <v>4</v>
      </c>
      <c r="M6" s="233">
        <v>44652</v>
      </c>
      <c r="N6" s="15">
        <f>IF(M6='Месяц МНТРГ_апрель'!$A$2,4,IF(M6='Месяц МНТРГ_апрель'!$B$2,3,IF(M6='Месяц МНТРГ_апрель'!$C$2,2,IF(M6='Месяц МНТРГ_апрель'!$D$2,1,0))))</f>
        <v>4</v>
      </c>
      <c r="O6" s="149">
        <v>137</v>
      </c>
      <c r="P6" s="149">
        <v>137</v>
      </c>
      <c r="Q6" s="70">
        <f t="shared" si="4"/>
        <v>100</v>
      </c>
      <c r="R6" s="15">
        <f t="shared" si="5"/>
        <v>4</v>
      </c>
      <c r="S6" s="91">
        <v>207</v>
      </c>
      <c r="T6" s="91">
        <v>100</v>
      </c>
      <c r="U6" s="15">
        <f t="shared" si="6"/>
        <v>2</v>
      </c>
      <c r="V6" s="91">
        <v>34</v>
      </c>
      <c r="W6" s="91">
        <v>146</v>
      </c>
      <c r="X6" s="19">
        <f t="shared" si="7"/>
        <v>18</v>
      </c>
      <c r="Y6" s="19">
        <f t="shared" si="8"/>
        <v>100</v>
      </c>
    </row>
    <row r="7" spans="1:25" ht="30" customHeight="1" x14ac:dyDescent="0.25">
      <c r="A7" s="121" t="s">
        <v>28</v>
      </c>
      <c r="B7" s="122">
        <v>5</v>
      </c>
      <c r="C7" s="152" t="s">
        <v>280</v>
      </c>
      <c r="D7" s="152" t="s">
        <v>543</v>
      </c>
      <c r="E7" s="73" t="s">
        <v>462</v>
      </c>
      <c r="F7" s="15">
        <f t="shared" si="1"/>
        <v>2</v>
      </c>
      <c r="G7" s="91">
        <v>44</v>
      </c>
      <c r="H7" s="91">
        <v>3</v>
      </c>
      <c r="I7" s="235">
        <v>3</v>
      </c>
      <c r="J7" s="15">
        <f t="shared" si="2"/>
        <v>2</v>
      </c>
      <c r="K7" s="231">
        <v>98.3</v>
      </c>
      <c r="L7" s="15">
        <f t="shared" si="3"/>
        <v>4</v>
      </c>
      <c r="M7" s="233">
        <v>44652</v>
      </c>
      <c r="N7" s="15">
        <f>IF(M7='Месяц МНТРГ_апрель'!$A$2,4,IF(M7='Месяц МНТРГ_апрель'!$B$2,3,IF(M7='Месяц МНТРГ_апрель'!$C$2,2,IF(M7='Месяц МНТРГ_апрель'!$D$2,1,0))))</f>
        <v>4</v>
      </c>
      <c r="O7" s="149">
        <v>44</v>
      </c>
      <c r="P7" s="149">
        <v>44</v>
      </c>
      <c r="Q7" s="70">
        <f t="shared" si="4"/>
        <v>100</v>
      </c>
      <c r="R7" s="15">
        <f t="shared" si="5"/>
        <v>4</v>
      </c>
      <c r="S7" s="91">
        <v>41</v>
      </c>
      <c r="T7" s="91">
        <v>100</v>
      </c>
      <c r="U7" s="15">
        <f t="shared" si="6"/>
        <v>2</v>
      </c>
      <c r="V7" s="91">
        <v>7</v>
      </c>
      <c r="W7" s="91">
        <v>5</v>
      </c>
      <c r="X7" s="19">
        <f t="shared" si="7"/>
        <v>18</v>
      </c>
      <c r="Y7" s="19">
        <f t="shared" si="8"/>
        <v>100</v>
      </c>
    </row>
    <row r="8" spans="1:25" ht="30" customHeight="1" x14ac:dyDescent="0.25">
      <c r="A8" s="121" t="s">
        <v>28</v>
      </c>
      <c r="B8" s="122">
        <v>6</v>
      </c>
      <c r="C8" s="152" t="s">
        <v>282</v>
      </c>
      <c r="D8" s="152" t="s">
        <v>544</v>
      </c>
      <c r="E8" s="73" t="s">
        <v>462</v>
      </c>
      <c r="F8" s="15">
        <f t="shared" si="1"/>
        <v>2</v>
      </c>
      <c r="G8" s="91">
        <v>102</v>
      </c>
      <c r="H8" s="91">
        <v>5</v>
      </c>
      <c r="I8" s="235">
        <v>5</v>
      </c>
      <c r="J8" s="15">
        <f t="shared" si="2"/>
        <v>2</v>
      </c>
      <c r="K8" s="231">
        <v>98.3</v>
      </c>
      <c r="L8" s="15">
        <f t="shared" si="3"/>
        <v>4</v>
      </c>
      <c r="M8" s="233">
        <v>44652</v>
      </c>
      <c r="N8" s="15">
        <f>IF(M8='Месяц МНТРГ_апрель'!$A$2,4,IF(M8='Месяц МНТРГ_апрель'!$B$2,3,IF(M8='Месяц МНТРГ_апрель'!$C$2,2,IF(M8='Месяц МНТРГ_апрель'!$D$2,1,0))))</f>
        <v>4</v>
      </c>
      <c r="O8" s="149">
        <v>101</v>
      </c>
      <c r="P8" s="149">
        <v>100</v>
      </c>
      <c r="Q8" s="70">
        <f t="shared" si="4"/>
        <v>99</v>
      </c>
      <c r="R8" s="15">
        <f t="shared" si="5"/>
        <v>4</v>
      </c>
      <c r="S8" s="91">
        <v>97</v>
      </c>
      <c r="T8" s="91">
        <v>100</v>
      </c>
      <c r="U8" s="15">
        <f t="shared" si="6"/>
        <v>2</v>
      </c>
      <c r="V8" s="91">
        <v>17</v>
      </c>
      <c r="W8" s="91">
        <v>112</v>
      </c>
      <c r="X8" s="19">
        <f t="shared" si="7"/>
        <v>18</v>
      </c>
      <c r="Y8" s="19">
        <f t="shared" si="8"/>
        <v>100</v>
      </c>
    </row>
    <row r="9" spans="1:25" ht="30" customHeight="1" x14ac:dyDescent="0.25">
      <c r="A9" s="121" t="s">
        <v>28</v>
      </c>
      <c r="B9" s="122">
        <v>7</v>
      </c>
      <c r="C9" s="152" t="s">
        <v>275</v>
      </c>
      <c r="D9" s="152" t="s">
        <v>548</v>
      </c>
      <c r="E9" s="73" t="s">
        <v>462</v>
      </c>
      <c r="F9" s="15">
        <f t="shared" si="1"/>
        <v>2</v>
      </c>
      <c r="G9" s="91">
        <v>283</v>
      </c>
      <c r="H9" s="91">
        <v>12</v>
      </c>
      <c r="I9" s="235">
        <v>12</v>
      </c>
      <c r="J9" s="15">
        <f t="shared" si="2"/>
        <v>2</v>
      </c>
      <c r="K9" s="231">
        <v>91.7</v>
      </c>
      <c r="L9" s="15">
        <f t="shared" si="3"/>
        <v>4</v>
      </c>
      <c r="M9" s="233">
        <v>44652</v>
      </c>
      <c r="N9" s="15">
        <f>IF(M9='Месяц МНТРГ_апрель'!$A$2,4,IF(M9='Месяц МНТРГ_апрель'!$B$2,3,IF(M9='Месяц МНТРГ_апрель'!$C$2,2,IF(M9='Месяц МНТРГ_апрель'!$D$2,1,0))))</f>
        <v>4</v>
      </c>
      <c r="O9" s="149">
        <v>280</v>
      </c>
      <c r="P9" s="149">
        <v>279</v>
      </c>
      <c r="Q9" s="70">
        <f t="shared" si="4"/>
        <v>100</v>
      </c>
      <c r="R9" s="15">
        <f t="shared" si="5"/>
        <v>4</v>
      </c>
      <c r="S9" s="91">
        <v>449</v>
      </c>
      <c r="T9" s="91">
        <v>100</v>
      </c>
      <c r="U9" s="15">
        <f t="shared" si="6"/>
        <v>2</v>
      </c>
      <c r="V9" s="91">
        <v>7</v>
      </c>
      <c r="W9" s="91">
        <v>68</v>
      </c>
      <c r="X9" s="19">
        <f t="shared" si="7"/>
        <v>18</v>
      </c>
      <c r="Y9" s="19">
        <f t="shared" si="8"/>
        <v>100</v>
      </c>
    </row>
    <row r="10" spans="1:25" ht="30" customHeight="1" x14ac:dyDescent="0.25">
      <c r="A10" s="121" t="s">
        <v>28</v>
      </c>
      <c r="B10" s="122">
        <v>8</v>
      </c>
      <c r="C10" s="152" t="s">
        <v>276</v>
      </c>
      <c r="D10" s="152" t="s">
        <v>545</v>
      </c>
      <c r="E10" s="73" t="s">
        <v>462</v>
      </c>
      <c r="F10" s="15">
        <f t="shared" si="1"/>
        <v>2</v>
      </c>
      <c r="G10" s="91">
        <v>45</v>
      </c>
      <c r="H10" s="91">
        <v>3</v>
      </c>
      <c r="I10" s="235">
        <v>3</v>
      </c>
      <c r="J10" s="15">
        <f t="shared" si="2"/>
        <v>2</v>
      </c>
      <c r="K10" s="232">
        <v>100</v>
      </c>
      <c r="L10" s="15">
        <f t="shared" si="3"/>
        <v>4</v>
      </c>
      <c r="M10" s="233">
        <v>44652</v>
      </c>
      <c r="N10" s="15">
        <f>IF(M10='Месяц МНТРГ_апрель'!$A$2,4,IF(M10='Месяц МНТРГ_апрель'!$B$2,3,IF(M10='Месяц МНТРГ_апрель'!$C$2,2,IF(M10='Месяц МНТРГ_апрель'!$D$2,1,0))))</f>
        <v>4</v>
      </c>
      <c r="O10" s="149">
        <v>45</v>
      </c>
      <c r="P10" s="149">
        <v>45</v>
      </c>
      <c r="Q10" s="70">
        <f t="shared" si="4"/>
        <v>100</v>
      </c>
      <c r="R10" s="15">
        <f t="shared" si="5"/>
        <v>4</v>
      </c>
      <c r="S10" s="91">
        <v>57</v>
      </c>
      <c r="T10" s="91">
        <v>100</v>
      </c>
      <c r="U10" s="15">
        <f t="shared" si="6"/>
        <v>2</v>
      </c>
      <c r="V10" s="91">
        <v>0</v>
      </c>
      <c r="W10" s="91">
        <v>21</v>
      </c>
      <c r="X10" s="19">
        <f t="shared" si="7"/>
        <v>18</v>
      </c>
      <c r="Y10" s="19">
        <f t="shared" si="8"/>
        <v>100</v>
      </c>
    </row>
    <row r="11" spans="1:25" ht="30" customHeight="1" x14ac:dyDescent="0.25">
      <c r="A11" s="121" t="s">
        <v>28</v>
      </c>
      <c r="B11" s="122">
        <v>9</v>
      </c>
      <c r="C11" s="152" t="s">
        <v>277</v>
      </c>
      <c r="D11" s="152" t="s">
        <v>546</v>
      </c>
      <c r="E11" s="73" t="s">
        <v>462</v>
      </c>
      <c r="F11" s="15">
        <f t="shared" si="1"/>
        <v>2</v>
      </c>
      <c r="G11" s="91">
        <v>71</v>
      </c>
      <c r="H11" s="91">
        <v>4</v>
      </c>
      <c r="I11" s="235">
        <v>4</v>
      </c>
      <c r="J11" s="15">
        <f t="shared" si="2"/>
        <v>2</v>
      </c>
      <c r="K11" s="231">
        <v>98.3</v>
      </c>
      <c r="L11" s="15">
        <f t="shared" si="3"/>
        <v>4</v>
      </c>
      <c r="M11" s="233">
        <v>44652</v>
      </c>
      <c r="N11" s="15">
        <f>IF(M11='Месяц МНТРГ_апрель'!$A$2,4,IF(M11='Месяц МНТРГ_апрель'!$B$2,3,IF(M11='Месяц МНТРГ_апрель'!$C$2,2,IF(M11='Месяц МНТРГ_апрель'!$D$2,1,0))))</f>
        <v>4</v>
      </c>
      <c r="O11" s="149">
        <v>71</v>
      </c>
      <c r="P11" s="149">
        <v>69</v>
      </c>
      <c r="Q11" s="70">
        <f t="shared" si="4"/>
        <v>97</v>
      </c>
      <c r="R11" s="15">
        <f t="shared" si="5"/>
        <v>4</v>
      </c>
      <c r="S11" s="91">
        <v>74</v>
      </c>
      <c r="T11" s="91">
        <v>100</v>
      </c>
      <c r="U11" s="15">
        <f t="shared" si="6"/>
        <v>2</v>
      </c>
      <c r="V11" s="91">
        <v>0</v>
      </c>
      <c r="W11" s="91">
        <v>63</v>
      </c>
      <c r="X11" s="19">
        <f t="shared" si="7"/>
        <v>18</v>
      </c>
      <c r="Y11" s="19">
        <f t="shared" si="8"/>
        <v>100</v>
      </c>
    </row>
    <row r="12" spans="1:25" s="128" customFormat="1" ht="30" customHeight="1" x14ac:dyDescent="0.25">
      <c r="A12" s="123"/>
      <c r="B12" s="123"/>
      <c r="C12" s="132" t="s">
        <v>60</v>
      </c>
      <c r="D12" s="161"/>
      <c r="E12" s="123"/>
      <c r="F12" s="124"/>
      <c r="G12" s="125">
        <f>SUM(G3:G11)</f>
        <v>920</v>
      </c>
      <c r="H12" s="125">
        <f>SUM(H3:H11)</f>
        <v>45</v>
      </c>
      <c r="I12" s="125">
        <f>SUM(I3:I11)</f>
        <v>45</v>
      </c>
      <c r="J12" s="124"/>
      <c r="K12" s="126"/>
      <c r="L12" s="124"/>
      <c r="M12" s="127"/>
      <c r="N12" s="124"/>
      <c r="O12" s="123"/>
      <c r="P12" s="123"/>
      <c r="Q12" s="123"/>
      <c r="R12" s="124"/>
      <c r="X12" s="129"/>
      <c r="Y12" s="129"/>
    </row>
    <row r="13" spans="1:25" ht="15.75" thickBot="1" x14ac:dyDescent="0.3"/>
    <row r="14" spans="1:25" ht="15.75" thickBot="1" x14ac:dyDescent="0.3">
      <c r="T14" s="168" t="s">
        <v>59</v>
      </c>
      <c r="U14" s="133"/>
      <c r="V14" s="133"/>
      <c r="W14" s="134"/>
      <c r="X14" s="130">
        <f>AVERAGE(X3:X11)</f>
        <v>18</v>
      </c>
      <c r="Y14" s="131">
        <f>ROUND(X14/$X$2*100,0)</f>
        <v>100</v>
      </c>
    </row>
  </sheetData>
  <sortState ref="A3:Y12">
    <sortCondition ref="B3:B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Месяц МНТРГ_апрель</vt:lpstr>
      <vt:lpstr>Кол-во групп ЕУ_апрель</vt:lpstr>
      <vt:lpstr>А-Сах</vt:lpstr>
      <vt:lpstr>Анива</vt:lpstr>
      <vt:lpstr>Долинск</vt:lpstr>
      <vt:lpstr>Корсаков</vt:lpstr>
      <vt:lpstr>Курильск</vt:lpstr>
      <vt:lpstr>Макаров</vt:lpstr>
      <vt:lpstr>Невельск</vt:lpstr>
      <vt:lpstr>Ноглики</vt:lpstr>
      <vt:lpstr>Оха</vt:lpstr>
      <vt:lpstr>Поронайск</vt:lpstr>
      <vt:lpstr>С-Курильск</vt:lpstr>
      <vt:lpstr>Смирных</vt:lpstr>
      <vt:lpstr>Томари</vt:lpstr>
      <vt:lpstr>Тымовск</vt:lpstr>
      <vt:lpstr>Углегорск</vt:lpstr>
      <vt:lpstr>Холмск</vt:lpstr>
      <vt:lpstr>Ю-Курильск</vt:lpstr>
      <vt:lpstr>Ю-Сахалинск</vt:lpstr>
      <vt:lpstr>Кол-во воспитанников</vt:lpstr>
      <vt:lpstr>Свод_МО</vt:lpstr>
      <vt:lpstr>СВОД_ДОО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Kornienko</dc:creator>
  <cp:lastModifiedBy>kornienko</cp:lastModifiedBy>
  <cp:lastPrinted>2021-06-11T00:06:48Z</cp:lastPrinted>
  <dcterms:created xsi:type="dcterms:W3CDTF">2019-01-15T22:47:08Z</dcterms:created>
  <dcterms:modified xsi:type="dcterms:W3CDTF">2022-05-23T00:45:37Z</dcterms:modified>
</cp:coreProperties>
</file>