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_ПОО\Методика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" i="1" l="1"/>
  <c r="AA2" i="1"/>
  <c r="T5" i="1" l="1"/>
  <c r="T6" i="1"/>
  <c r="T7" i="1"/>
  <c r="T8" i="1"/>
  <c r="T4" i="1"/>
  <c r="T10" i="1"/>
  <c r="T9" i="1"/>
  <c r="T11" i="1"/>
  <c r="T12" i="1"/>
  <c r="T13" i="1"/>
  <c r="T3" i="1"/>
  <c r="R5" i="1"/>
  <c r="R6" i="1"/>
  <c r="R7" i="1"/>
  <c r="R8" i="1"/>
  <c r="R4" i="1"/>
  <c r="R10" i="1"/>
  <c r="R9" i="1"/>
  <c r="R11" i="1"/>
  <c r="R12" i="1"/>
  <c r="R13" i="1"/>
  <c r="R3" i="1"/>
  <c r="P13" i="1"/>
  <c r="P12" i="1"/>
  <c r="P11" i="1"/>
  <c r="P9" i="1"/>
  <c r="P10" i="1"/>
  <c r="P8" i="1"/>
  <c r="P7" i="1"/>
  <c r="P6" i="1"/>
  <c r="P5" i="1"/>
  <c r="M5" i="1"/>
  <c r="M6" i="1"/>
  <c r="M7" i="1"/>
  <c r="M8" i="1"/>
  <c r="M4" i="1"/>
  <c r="M10" i="1"/>
  <c r="M9" i="1"/>
  <c r="M11" i="1"/>
  <c r="M12" i="1"/>
  <c r="M13" i="1"/>
  <c r="M14" i="1"/>
  <c r="M3" i="1"/>
  <c r="W5" i="1"/>
  <c r="W6" i="1"/>
  <c r="W7" i="1"/>
  <c r="W8" i="1"/>
  <c r="W4" i="1"/>
  <c r="W10" i="1"/>
  <c r="W9" i="1"/>
  <c r="W11" i="1"/>
  <c r="W12" i="1"/>
  <c r="W13" i="1"/>
  <c r="W14" i="1"/>
  <c r="W3" i="1"/>
  <c r="H5" i="1" l="1"/>
  <c r="H6" i="1"/>
  <c r="H7" i="1"/>
  <c r="H8" i="1"/>
  <c r="H4" i="1"/>
  <c r="H10" i="1"/>
  <c r="H9" i="1"/>
  <c r="H11" i="1"/>
  <c r="H12" i="1"/>
  <c r="H13" i="1"/>
  <c r="H14" i="1"/>
  <c r="H3" i="1"/>
  <c r="J7" i="1" l="1"/>
  <c r="AA7" i="1" s="1"/>
  <c r="J3" i="1"/>
  <c r="AA3" i="1" s="1"/>
  <c r="AB3" i="1" s="1"/>
  <c r="J9" i="1"/>
  <c r="AA9" i="1" s="1"/>
  <c r="J11" i="1"/>
  <c r="AA11" i="1" s="1"/>
  <c r="J12" i="1"/>
  <c r="AA12" i="1" s="1"/>
  <c r="J8" i="1"/>
  <c r="AA8" i="1" s="1"/>
  <c r="J4" i="1"/>
  <c r="AA4" i="1" s="1"/>
  <c r="AB4" i="1" s="1"/>
  <c r="J6" i="1"/>
  <c r="AA6" i="1" s="1"/>
  <c r="J14" i="1"/>
  <c r="AA14" i="1" s="1"/>
  <c r="AB14" i="1" s="1"/>
  <c r="J13" i="1"/>
  <c r="AA13" i="1" s="1"/>
  <c r="J10" i="1"/>
  <c r="AA10" i="1" s="1"/>
  <c r="AB10" i="1" l="1"/>
  <c r="AB8" i="1"/>
  <c r="AB13" i="1"/>
  <c r="AB12" i="1"/>
  <c r="AB11" i="1"/>
  <c r="AB9" i="1"/>
  <c r="AB7" i="1"/>
  <c r="AB6" i="1"/>
  <c r="J5" i="1" l="1"/>
  <c r="AA5" i="1" s="1"/>
  <c r="AA17" i="1" s="1"/>
  <c r="AB5" i="1" l="1"/>
</calcChain>
</file>

<file path=xl/sharedStrings.xml><?xml version="1.0" encoding="utf-8"?>
<sst xmlns="http://schemas.openxmlformats.org/spreadsheetml/2006/main" count="65" uniqueCount="55">
  <si>
    <t>ГБОУ «Сахалинский горный техникум» (СГТ)</t>
  </si>
  <si>
    <t>Основная информация</t>
  </si>
  <si>
    <t>Коды и реквизиты</t>
  </si>
  <si>
    <t>Корпуса и аудитории</t>
  </si>
  <si>
    <t>Лицензия и аккредитация</t>
  </si>
  <si>
    <t>ГБПОУ «Сахалинский техникум сервиса» (СТС)</t>
  </si>
  <si>
    <t>ГБПОУ «Сахалинский политехнический центр № 1»</t>
  </si>
  <si>
    <t>ГБПОУ «Сахалинский техникум отраслевых технологий и сервиса» (СТОТиС)</t>
  </si>
  <si>
    <t>ГБПОУ «Сахалинский политехнический центр № 3»</t>
  </si>
  <si>
    <t>ГБПОУ «Сахалинский промышленно-экономический техникум» (СПЭТ)</t>
  </si>
  <si>
    <t>ГБПОУ «Сахалинский политехнический центр № 5»</t>
  </si>
  <si>
    <t>ГБПОУ «Сахалинский индустриальный техникум» (СИТ)</t>
  </si>
  <si>
    <t>ГБПОУ «Сахалинский политехнический центр № 2»</t>
  </si>
  <si>
    <t>ГБПОУ «Сахалинский техникум строительства и ЖКХ» (СТСиЖКХ)</t>
  </si>
  <si>
    <t>ГБПОУ «Сахалинский техникум механизации сельского хозяйства» (СТМСХ)</t>
  </si>
  <si>
    <t>Долинский филиал ГБПОУ «Сахалинский техникум строительства и ЖКХ» (СТСиЖКХ)</t>
  </si>
  <si>
    <t>Максимальные значения показателей</t>
  </si>
  <si>
    <t>Текущий учебный год</t>
  </si>
  <si>
    <t>Показатель 2
 (0/2)</t>
  </si>
  <si>
    <t>21/22</t>
  </si>
  <si>
    <t>Количество студентов очного обучения в АИС СГО</t>
  </si>
  <si>
    <t>Количество студентов очного обучения по Форме №СПО-1</t>
  </si>
  <si>
    <t>Количество студентов заочного обучения в АИС СГО</t>
  </si>
  <si>
    <t>Количество студентов заочного обучения по Форме №СПО-1</t>
  </si>
  <si>
    <t>Показатель 3
 (0-2)</t>
  </si>
  <si>
    <t>Показатель 4
 (0-2)</t>
  </si>
  <si>
    <t>Количество пропусков</t>
  </si>
  <si>
    <t>Показатель 5
 (0-1)</t>
  </si>
  <si>
    <t>Количество родителей в АИС СГО</t>
  </si>
  <si>
    <t>Количество сотрудников в АИС СГО</t>
  </si>
  <si>
    <t>Количество сотрудников по Форме №СПО-1</t>
  </si>
  <si>
    <t>Показатель 9
 (0-2)</t>
  </si>
  <si>
    <t>Итоговая оценка</t>
  </si>
  <si>
    <t>Процент наполненности СГО</t>
  </si>
  <si>
    <t>Показатель 10
 (0-2)</t>
  </si>
  <si>
    <t>Показатель 8
 (0-2)</t>
  </si>
  <si>
    <t>-</t>
  </si>
  <si>
    <t>СПЦ 1</t>
  </si>
  <si>
    <t>СПЦ 3</t>
  </si>
  <si>
    <t>СТСиЖКХ</t>
  </si>
  <si>
    <t>СТС</t>
  </si>
  <si>
    <t>СИТ</t>
  </si>
  <si>
    <t>СТОТиС</t>
  </si>
  <si>
    <t>СПЭТ</t>
  </si>
  <si>
    <t>СГТ</t>
  </si>
  <si>
    <t>СТМСХ</t>
  </si>
  <si>
    <t>СПЦ 2</t>
  </si>
  <si>
    <t>ДФ СТСиЖКХ</t>
  </si>
  <si>
    <t>СПЦ 5</t>
  </si>
  <si>
    <t>Показатель 1
 (0-2)</t>
  </si>
  <si>
    <t>Показатель 7
 (0-2)</t>
  </si>
  <si>
    <t>Показатель 6
 (0-2)</t>
  </si>
  <si>
    <t>Средний процент наполненности АИС СГО в ПОО Сахалинской области</t>
  </si>
  <si>
    <t>Краткое наименование ПОО</t>
  </si>
  <si>
    <t>Наименование профессиональной 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</si>
</sst>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1111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7" tint="0.59999389629810485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/>
    <xf numFmtId="0" fontId="4" fillId="0" borderId="0"/>
    <xf numFmtId="0" fontId="5" fillId="0" borderId="0"/>
    <xf numFmtId="0" fontId="3" fillId="0" borderId="0"/>
  </cellStyleXfs>
  <cellXfs count="3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49" fontId="12" fillId="5" borderId="1" xfId="2" applyNumberFormat="1" applyFont="1" applyFill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3" fontId="11" fillId="0" borderId="1" xfId="0" applyNumberFormat="1" applyFont="1" applyBorder="1" applyAlignment="1">
      <alignment horizontal="center" vertical="center" textRotation="90" wrapText="1"/>
    </xf>
    <xf numFmtId="49" fontId="12" fillId="6" borderId="1" xfId="2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3" fontId="13" fillId="9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" fontId="14" fillId="8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9" fillId="12" borderId="3" xfId="0" applyFont="1" applyFill="1" applyBorder="1" applyAlignment="1">
      <alignment vertical="center"/>
    </xf>
    <xf numFmtId="3" fontId="15" fillId="12" borderId="4" xfId="0" applyNumberFormat="1" applyFont="1" applyFill="1" applyBorder="1"/>
    <xf numFmtId="0" fontId="15" fillId="12" borderId="4" xfId="0" applyFont="1" applyFill="1" applyBorder="1"/>
    <xf numFmtId="0" fontId="17" fillId="3" borderId="1" xfId="1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>
      <alignment horizontal="right" vertical="center" wrapText="1"/>
    </xf>
    <xf numFmtId="1" fontId="10" fillId="7" borderId="1" xfId="2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" fontId="14" fillId="13" borderId="1" xfId="2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1" fontId="16" fillId="7" borderId="1" xfId="2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1" fontId="10" fillId="14" borderId="1" xfId="2" applyNumberFormat="1" applyFont="1" applyFill="1" applyBorder="1" applyAlignment="1">
      <alignment horizontal="center" vertical="center" wrapText="1"/>
    </xf>
    <xf numFmtId="0" fontId="6" fillId="11" borderId="1" xfId="0" applyFont="1" applyFill="1" applyBorder="1"/>
    <xf numFmtId="3" fontId="6" fillId="11" borderId="1" xfId="0" applyNumberFormat="1" applyFont="1" applyFill="1" applyBorder="1"/>
  </cellXfs>
  <cellStyles count="6">
    <cellStyle name="Гиперссылка" xfId="1" builtinId="8"/>
    <cellStyle name="Обычный" xfId="0" builtinId="0"/>
    <cellStyle name="Обычный 2" xfId="2"/>
    <cellStyle name="Обычный 2 4" xfId="5"/>
    <cellStyle name="Обычный 2 4 2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757-4FA0-8431-4B2D714314E8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57-4FA0-8431-4B2D714314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Лист1!$C$3:$C$14</c:f>
              <c:strCache>
                <c:ptCount val="12"/>
                <c:pt idx="0">
                  <c:v>СПЦ 1</c:v>
                </c:pt>
                <c:pt idx="1">
                  <c:v>СИТ</c:v>
                </c:pt>
                <c:pt idx="2">
                  <c:v>СПЦ 3</c:v>
                </c:pt>
                <c:pt idx="3">
                  <c:v>СТСиЖКХ</c:v>
                </c:pt>
                <c:pt idx="4">
                  <c:v>СТС</c:v>
                </c:pt>
                <c:pt idx="5">
                  <c:v>СПЦ 2</c:v>
                </c:pt>
                <c:pt idx="6">
                  <c:v>СТОТиС</c:v>
                </c:pt>
                <c:pt idx="7">
                  <c:v>ДФ СТСиЖКХ</c:v>
                </c:pt>
                <c:pt idx="8">
                  <c:v>СПЦ 5</c:v>
                </c:pt>
                <c:pt idx="9">
                  <c:v>СПЭТ</c:v>
                </c:pt>
                <c:pt idx="10">
                  <c:v>СГТ</c:v>
                </c:pt>
                <c:pt idx="11">
                  <c:v>СТМСХ</c:v>
                </c:pt>
              </c:strCache>
            </c:strRef>
          </c:cat>
          <c:val>
            <c:numRef>
              <c:f>Лист1!$AB$3:$AB$14</c:f>
              <c:numCache>
                <c:formatCode>0</c:formatCode>
                <c:ptCount val="12"/>
                <c:pt idx="0">
                  <c:v>78.571428571428569</c:v>
                </c:pt>
                <c:pt idx="1">
                  <c:v>78.571428571428569</c:v>
                </c:pt>
                <c:pt idx="2">
                  <c:v>62.5</c:v>
                </c:pt>
                <c:pt idx="3">
                  <c:v>62.5</c:v>
                </c:pt>
                <c:pt idx="4">
                  <c:v>62.5</c:v>
                </c:pt>
                <c:pt idx="5">
                  <c:v>62.5</c:v>
                </c:pt>
                <c:pt idx="6">
                  <c:v>62.5</c:v>
                </c:pt>
                <c:pt idx="7">
                  <c:v>56.25</c:v>
                </c:pt>
                <c:pt idx="8">
                  <c:v>56.25</c:v>
                </c:pt>
                <c:pt idx="9">
                  <c:v>50</c:v>
                </c:pt>
                <c:pt idx="10">
                  <c:v>43.75</c:v>
                </c:pt>
                <c:pt idx="11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7-4FA0-8431-4B2D7143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5744399"/>
        <c:axId val="955747727"/>
      </c:barChart>
      <c:catAx>
        <c:axId val="9557443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5747727"/>
        <c:crosses val="autoZero"/>
        <c:auto val="1"/>
        <c:lblAlgn val="ctr"/>
        <c:lblOffset val="100"/>
        <c:noMultiLvlLbl val="0"/>
      </c:catAx>
      <c:valAx>
        <c:axId val="95574772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574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18</xdr:row>
      <xdr:rowOff>177800</xdr:rowOff>
    </xdr:from>
    <xdr:to>
      <xdr:col>28</xdr:col>
      <xdr:colOff>1</xdr:colOff>
      <xdr:row>43</xdr:row>
      <xdr:rowOff>177800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B1" zoomScale="75" zoomScaleNormal="75" workbookViewId="0">
      <pane xSplit="2" ySplit="2" topLeftCell="P3" activePane="bottomRight" state="frozen"/>
      <selection activeCell="B1" sqref="B1"/>
      <selection pane="topRight" activeCell="D1" sqref="D1"/>
      <selection pane="bottomLeft" activeCell="B3" sqref="B3"/>
      <selection pane="bottomRight" activeCell="C17" sqref="C17"/>
    </sheetView>
  </sheetViews>
  <sheetFormatPr defaultRowHeight="15" x14ac:dyDescent="0.25"/>
  <cols>
    <col min="1" max="1" width="6.140625" customWidth="1"/>
    <col min="2" max="2" width="68.140625" customWidth="1"/>
    <col min="3" max="3" width="19" style="4" customWidth="1"/>
    <col min="4" max="6" width="5.7109375" style="2" customWidth="1"/>
    <col min="7" max="7" width="5.85546875" style="2" customWidth="1"/>
    <col min="8" max="16" width="8.7109375" customWidth="1"/>
    <col min="17" max="17" width="8.7109375" style="5" customWidth="1"/>
    <col min="18" max="28" width="8.7109375" customWidth="1"/>
  </cols>
  <sheetData>
    <row r="1" spans="1:28" ht="159" customHeight="1" x14ac:dyDescent="0.25">
      <c r="A1" s="3"/>
      <c r="B1" s="9" t="s">
        <v>54</v>
      </c>
      <c r="C1" s="9" t="s">
        <v>53</v>
      </c>
      <c r="D1" s="10" t="s">
        <v>1</v>
      </c>
      <c r="E1" s="10" t="s">
        <v>2</v>
      </c>
      <c r="F1" s="11" t="s">
        <v>3</v>
      </c>
      <c r="G1" s="10" t="s">
        <v>4</v>
      </c>
      <c r="H1" s="12" t="s">
        <v>49</v>
      </c>
      <c r="I1" s="10" t="s">
        <v>17</v>
      </c>
      <c r="J1" s="12" t="s">
        <v>18</v>
      </c>
      <c r="K1" s="13" t="s">
        <v>20</v>
      </c>
      <c r="L1" s="13" t="s">
        <v>21</v>
      </c>
      <c r="M1" s="12" t="s">
        <v>24</v>
      </c>
      <c r="N1" s="13" t="s">
        <v>22</v>
      </c>
      <c r="O1" s="13" t="s">
        <v>23</v>
      </c>
      <c r="P1" s="12" t="s">
        <v>25</v>
      </c>
      <c r="Q1" s="14" t="s">
        <v>26</v>
      </c>
      <c r="R1" s="12" t="s">
        <v>27</v>
      </c>
      <c r="S1" s="13" t="s">
        <v>28</v>
      </c>
      <c r="T1" s="12" t="s">
        <v>51</v>
      </c>
      <c r="U1" s="13" t="s">
        <v>29</v>
      </c>
      <c r="V1" s="13" t="s">
        <v>30</v>
      </c>
      <c r="W1" s="12" t="s">
        <v>50</v>
      </c>
      <c r="X1" s="12" t="s">
        <v>35</v>
      </c>
      <c r="Y1" s="12" t="s">
        <v>31</v>
      </c>
      <c r="Z1" s="12" t="s">
        <v>34</v>
      </c>
      <c r="AA1" s="15" t="s">
        <v>32</v>
      </c>
      <c r="AB1" s="15" t="s">
        <v>33</v>
      </c>
    </row>
    <row r="2" spans="1:28" s="30" customFormat="1" ht="16.5" customHeight="1" x14ac:dyDescent="0.25">
      <c r="A2" s="27"/>
      <c r="B2" s="28" t="s">
        <v>16</v>
      </c>
      <c r="C2" s="34"/>
      <c r="D2" s="35"/>
      <c r="E2" s="35"/>
      <c r="F2" s="35"/>
      <c r="G2" s="35"/>
      <c r="H2" s="36">
        <v>2</v>
      </c>
      <c r="I2" s="35"/>
      <c r="J2" s="36">
        <v>2</v>
      </c>
      <c r="K2" s="37"/>
      <c r="L2" s="37"/>
      <c r="M2" s="36">
        <v>2</v>
      </c>
      <c r="N2" s="37"/>
      <c r="O2" s="37"/>
      <c r="P2" s="36">
        <v>2</v>
      </c>
      <c r="Q2" s="38"/>
      <c r="R2" s="36">
        <v>2</v>
      </c>
      <c r="S2" s="37"/>
      <c r="T2" s="36">
        <v>2</v>
      </c>
      <c r="U2" s="37"/>
      <c r="V2" s="37"/>
      <c r="W2" s="36">
        <v>2</v>
      </c>
      <c r="X2" s="36">
        <v>2</v>
      </c>
      <c r="Y2" s="36">
        <v>0</v>
      </c>
      <c r="Z2" s="36">
        <v>0</v>
      </c>
      <c r="AA2" s="29">
        <f>SUM(H2:Z2)</f>
        <v>16</v>
      </c>
      <c r="AB2" s="29">
        <v>100</v>
      </c>
    </row>
    <row r="3" spans="1:28" ht="38.1" customHeight="1" x14ac:dyDescent="0.25">
      <c r="A3" s="1">
        <v>2</v>
      </c>
      <c r="B3" s="6" t="s">
        <v>6</v>
      </c>
      <c r="C3" s="7" t="s">
        <v>37</v>
      </c>
      <c r="D3" s="16">
        <v>1</v>
      </c>
      <c r="E3" s="16">
        <v>1</v>
      </c>
      <c r="F3" s="16">
        <v>1</v>
      </c>
      <c r="G3" s="16">
        <v>1</v>
      </c>
      <c r="H3" s="17">
        <f>IF(SUM(D3:G3)&lt;=1,0,IF(SUM(D3:G3)&lt;=3,1,2))</f>
        <v>2</v>
      </c>
      <c r="I3" s="16" t="s">
        <v>19</v>
      </c>
      <c r="J3" s="17">
        <f>IF(I3="21/22",2,0)</f>
        <v>2</v>
      </c>
      <c r="K3" s="16">
        <v>144</v>
      </c>
      <c r="L3" s="16">
        <v>145</v>
      </c>
      <c r="M3" s="18">
        <f>IF(ABS((K3-L3)/L3)&lt;=0.1,2,IF(ABS((K3-L3)/L3)&lt;=0.2,1,0))</f>
        <v>2</v>
      </c>
      <c r="N3" s="16">
        <v>0</v>
      </c>
      <c r="O3" s="32">
        <v>0</v>
      </c>
      <c r="P3" s="17">
        <v>0</v>
      </c>
      <c r="Q3" s="19">
        <v>1690</v>
      </c>
      <c r="R3" s="17">
        <f>IF(Q3/K3&gt;=16,2,IF(Q3/K3&gt;=8,1,0))</f>
        <v>1</v>
      </c>
      <c r="S3" s="16">
        <v>14</v>
      </c>
      <c r="T3" s="17">
        <f>IF(ABS((S3-K3)/K3)&lt;=0.25,2,IF(ABS((S3-K3)/K3)&lt;=0.5,1,0))</f>
        <v>0</v>
      </c>
      <c r="U3" s="16">
        <v>30</v>
      </c>
      <c r="V3" s="16">
        <v>28</v>
      </c>
      <c r="W3" s="17">
        <f>IF(ABS((U3-V3)/V3)&lt;=0.1,2,IF(ABS((U3-V3)/V3)&lt;=0.2,1,0))</f>
        <v>2</v>
      </c>
      <c r="X3" s="17">
        <v>2</v>
      </c>
      <c r="Y3" s="17">
        <v>0</v>
      </c>
      <c r="Z3" s="17">
        <v>0</v>
      </c>
      <c r="AA3" s="20">
        <f>SUM(H3,J3,M3,R3,T3,W3,X3,Y3,Z3)</f>
        <v>11</v>
      </c>
      <c r="AB3" s="31">
        <f>AA3/($AA$2-2)*100</f>
        <v>78.571428571428569</v>
      </c>
    </row>
    <row r="4" spans="1:28" ht="38.1" customHeight="1" x14ac:dyDescent="0.25">
      <c r="A4" s="1">
        <v>8</v>
      </c>
      <c r="B4" s="6" t="s">
        <v>11</v>
      </c>
      <c r="C4" s="7" t="s">
        <v>41</v>
      </c>
      <c r="D4" s="16">
        <v>0</v>
      </c>
      <c r="E4" s="16">
        <v>1</v>
      </c>
      <c r="F4" s="16">
        <v>1</v>
      </c>
      <c r="G4" s="16">
        <v>0</v>
      </c>
      <c r="H4" s="17">
        <f>IF(SUM(D4:G4)&lt;=1,0,IF(SUM(D4:G4)&lt;=3,1,2))</f>
        <v>1</v>
      </c>
      <c r="I4" s="16" t="s">
        <v>19</v>
      </c>
      <c r="J4" s="17">
        <f>IF(I4="21/22",2,0)</f>
        <v>2</v>
      </c>
      <c r="K4" s="16">
        <v>238</v>
      </c>
      <c r="L4" s="16">
        <v>239</v>
      </c>
      <c r="M4" s="18">
        <f>IF(ABS((K4-L4)/L4)&lt;=0.1,2,IF(ABS((K4-L4)/L4)&lt;=0.2,1,0))</f>
        <v>2</v>
      </c>
      <c r="N4" s="16">
        <v>0</v>
      </c>
      <c r="O4" s="32">
        <v>0</v>
      </c>
      <c r="P4" s="17">
        <v>0</v>
      </c>
      <c r="Q4" s="19">
        <v>9856</v>
      </c>
      <c r="R4" s="17">
        <f>IF(Q4/K4&gt;=16,2,IF(Q4/K4&gt;=8,1,0))</f>
        <v>2</v>
      </c>
      <c r="S4" s="16">
        <v>0</v>
      </c>
      <c r="T4" s="17">
        <f>IF(ABS((S4-K4)/K4)&lt;=0.25,2,IF(ABS((S4-K4)/K4)&lt;=0.5,1,0))</f>
        <v>0</v>
      </c>
      <c r="U4" s="16">
        <v>33</v>
      </c>
      <c r="V4" s="16">
        <v>34</v>
      </c>
      <c r="W4" s="17">
        <f>IF(ABS((U4-V4)/V4)&lt;=0.1,2,IF(ABS((U4-V4)/V4)&lt;=0.2,1,0))</f>
        <v>2</v>
      </c>
      <c r="X4" s="17">
        <v>2</v>
      </c>
      <c r="Y4" s="17">
        <v>0</v>
      </c>
      <c r="Z4" s="17">
        <v>0</v>
      </c>
      <c r="AA4" s="20">
        <f>SUM(H4,J4,M4,P4,R4,T4,W4,X4,Y4,Z4)</f>
        <v>11</v>
      </c>
      <c r="AB4" s="31">
        <f>AA4/($AA$2-2)*100</f>
        <v>78.571428571428569</v>
      </c>
    </row>
    <row r="5" spans="1:28" ht="38.1" customHeight="1" x14ac:dyDescent="0.25">
      <c r="A5" s="1">
        <v>3</v>
      </c>
      <c r="B5" s="6" t="s">
        <v>8</v>
      </c>
      <c r="C5" s="7" t="s">
        <v>38</v>
      </c>
      <c r="D5" s="16">
        <v>1</v>
      </c>
      <c r="E5" s="16">
        <v>1</v>
      </c>
      <c r="F5" s="16">
        <v>1</v>
      </c>
      <c r="G5" s="16">
        <v>1</v>
      </c>
      <c r="H5" s="17">
        <f>IF(SUM(D5:G5)&lt;=1,0,IF(SUM(D5:G5)&lt;=3,1,2))</f>
        <v>2</v>
      </c>
      <c r="I5" s="16" t="s">
        <v>19</v>
      </c>
      <c r="J5" s="17">
        <f>IF(I5="21/22",2,0)</f>
        <v>2</v>
      </c>
      <c r="K5" s="16">
        <v>160</v>
      </c>
      <c r="L5" s="16">
        <v>145</v>
      </c>
      <c r="M5" s="18">
        <f>IF(ABS((K5-L5)/L5)&lt;=0.1,2,IF(ABS((K5-L5)/L5)&lt;=0.2,1,0))</f>
        <v>1</v>
      </c>
      <c r="N5" s="16">
        <v>20</v>
      </c>
      <c r="O5" s="16">
        <v>20</v>
      </c>
      <c r="P5" s="17">
        <f>IF(ABS((N5-O5)/O5)&lt;=0.25,2,IF(ABS((N5-O5)/O5)&lt;=0.5,1,0))</f>
        <v>2</v>
      </c>
      <c r="Q5" s="19">
        <v>723</v>
      </c>
      <c r="R5" s="17">
        <f>IF(Q5/K5&gt;=16,2,IF(Q5/K5&gt;=8,1,0))</f>
        <v>0</v>
      </c>
      <c r="S5" s="16">
        <v>224</v>
      </c>
      <c r="T5" s="17">
        <f>IF(ABS((S5-K5)/K5)&lt;=0.25,2,IF(ABS((S5-K5)/K5)&lt;=0.5,1,0))</f>
        <v>1</v>
      </c>
      <c r="U5" s="16">
        <v>30</v>
      </c>
      <c r="V5" s="16">
        <v>26</v>
      </c>
      <c r="W5" s="17">
        <f>IF(ABS((U5-V5)/V5)&lt;=0.1,2,IF(ABS((U5-V5)/V5)&lt;=0.2,1,0))</f>
        <v>1</v>
      </c>
      <c r="X5" s="17">
        <v>1</v>
      </c>
      <c r="Y5" s="17">
        <v>0</v>
      </c>
      <c r="Z5" s="17">
        <v>0</v>
      </c>
      <c r="AA5" s="20">
        <f>SUM(H5,J5,M5,P5,R5,T5,W5,X5,Y5,Z5)</f>
        <v>10</v>
      </c>
      <c r="AB5" s="20">
        <f>AA5/$AA$2*100</f>
        <v>62.5</v>
      </c>
    </row>
    <row r="6" spans="1:28" ht="38.1" customHeight="1" x14ac:dyDescent="0.25">
      <c r="A6" s="1">
        <v>9</v>
      </c>
      <c r="B6" s="6" t="s">
        <v>13</v>
      </c>
      <c r="C6" s="7" t="s">
        <v>39</v>
      </c>
      <c r="D6" s="16">
        <v>1</v>
      </c>
      <c r="E6" s="16">
        <v>1</v>
      </c>
      <c r="F6" s="16">
        <v>1</v>
      </c>
      <c r="G6" s="16">
        <v>0</v>
      </c>
      <c r="H6" s="17">
        <f>IF(SUM(D6:G6)&lt;=1,0,IF(SUM(D6:G6)&lt;=3,1,2))</f>
        <v>1</v>
      </c>
      <c r="I6" s="16" t="s">
        <v>19</v>
      </c>
      <c r="J6" s="17">
        <f>IF(I6="21/22",2,0)</f>
        <v>2</v>
      </c>
      <c r="K6" s="16">
        <v>669</v>
      </c>
      <c r="L6" s="16">
        <v>697</v>
      </c>
      <c r="M6" s="18">
        <f>IF(ABS((K6-L6)/L6)&lt;=0.1,2,IF(ABS((K6-L6)/L6)&lt;=0.2,1,0))</f>
        <v>2</v>
      </c>
      <c r="N6" s="16">
        <v>71</v>
      </c>
      <c r="O6" s="16">
        <v>73</v>
      </c>
      <c r="P6" s="17">
        <f>IF(ABS((N6-O6)/O6)&lt;=0.25,2,IF(ABS((N6-O6)/O6)&lt;=0.5,1,0))</f>
        <v>2</v>
      </c>
      <c r="Q6" s="19">
        <v>661</v>
      </c>
      <c r="R6" s="17">
        <f>IF(Q6/K6&gt;=16,2,IF(Q6/K6&gt;=8,1,0))</f>
        <v>0</v>
      </c>
      <c r="S6" s="16">
        <v>0</v>
      </c>
      <c r="T6" s="17">
        <f>IF(ABS((S6-K6)/K6)&lt;=0.25,2,IF(ABS((S6-K6)/K6)&lt;=0.5,1,0))</f>
        <v>0</v>
      </c>
      <c r="U6" s="16">
        <v>50</v>
      </c>
      <c r="V6" s="16">
        <v>49</v>
      </c>
      <c r="W6" s="17">
        <f>IF(ABS((U6-V6)/V6)&lt;=0.1,2,IF(ABS((U6-V6)/V6)&lt;=0.2,1,0))</f>
        <v>2</v>
      </c>
      <c r="X6" s="17">
        <v>1</v>
      </c>
      <c r="Y6" s="17">
        <v>0</v>
      </c>
      <c r="Z6" s="17">
        <v>0</v>
      </c>
      <c r="AA6" s="20">
        <f>SUM(H6,J6,M6,P6,R6,T6,W6,X6,Y6,Z6)</f>
        <v>10</v>
      </c>
      <c r="AB6" s="20">
        <f>AA6/$AA$2*100</f>
        <v>62.5</v>
      </c>
    </row>
    <row r="7" spans="1:28" ht="38.1" customHeight="1" x14ac:dyDescent="0.25">
      <c r="A7" s="1">
        <v>1</v>
      </c>
      <c r="B7" s="6" t="s">
        <v>5</v>
      </c>
      <c r="C7" s="7" t="s">
        <v>40</v>
      </c>
      <c r="D7" s="16">
        <v>1</v>
      </c>
      <c r="E7" s="16">
        <v>1</v>
      </c>
      <c r="F7" s="16">
        <v>1</v>
      </c>
      <c r="G7" s="16">
        <v>1</v>
      </c>
      <c r="H7" s="17">
        <f>IF(SUM(D7:G7)&lt;=1,0,IF(SUM(D7:G7)&lt;=3,1,2))</f>
        <v>2</v>
      </c>
      <c r="I7" s="16" t="s">
        <v>19</v>
      </c>
      <c r="J7" s="17">
        <f>IF(I7="21/22",2,0)</f>
        <v>2</v>
      </c>
      <c r="K7" s="16">
        <v>611</v>
      </c>
      <c r="L7" s="16">
        <v>621</v>
      </c>
      <c r="M7" s="18">
        <f>IF(ABS((K7-L7)/L7)&lt;=0.1,2,IF(ABS((K7-L7)/L7)&lt;=0.2,1,0))</f>
        <v>2</v>
      </c>
      <c r="N7" s="16">
        <v>0</v>
      </c>
      <c r="O7" s="16">
        <v>34</v>
      </c>
      <c r="P7" s="17">
        <f>IF(ABS((N7-O7)/O7)&lt;=0.25,2,IF(ABS((N7-O7)/O7)&lt;=0.5,1,0))</f>
        <v>0</v>
      </c>
      <c r="Q7" s="19">
        <v>20674</v>
      </c>
      <c r="R7" s="17">
        <f>IF(Q7/K7&gt;=16,2,IF(Q7/K7&gt;=8,1,0))</f>
        <v>2</v>
      </c>
      <c r="S7" s="16">
        <v>1</v>
      </c>
      <c r="T7" s="17">
        <f>IF(ABS((S7-K7)/K7)&lt;=0.25,2,IF(ABS((S7-K7)/K7)&lt;=0.5,1,0))</f>
        <v>0</v>
      </c>
      <c r="U7" s="16">
        <v>59</v>
      </c>
      <c r="V7" s="16">
        <v>73</v>
      </c>
      <c r="W7" s="17">
        <f>IF(ABS((U7-V7)/V7)&lt;=0.1,2,IF(ABS((U7-V7)/V7)&lt;=0.2,1,0))</f>
        <v>1</v>
      </c>
      <c r="X7" s="17">
        <v>1</v>
      </c>
      <c r="Y7" s="17">
        <v>0</v>
      </c>
      <c r="Z7" s="17">
        <v>0</v>
      </c>
      <c r="AA7" s="20">
        <f>SUM(H7,J7,M7,P7,R7,T7,W7,X7,Y7,Z7)</f>
        <v>10</v>
      </c>
      <c r="AB7" s="20">
        <f>AA7/$AA$2*100</f>
        <v>62.5</v>
      </c>
    </row>
    <row r="8" spans="1:28" s="2" customFormat="1" ht="41.25" customHeight="1" x14ac:dyDescent="0.25">
      <c r="A8" s="1">
        <v>7</v>
      </c>
      <c r="B8" s="6" t="s">
        <v>12</v>
      </c>
      <c r="C8" s="7" t="s">
        <v>46</v>
      </c>
      <c r="D8" s="16">
        <v>1</v>
      </c>
      <c r="E8" s="16">
        <v>1</v>
      </c>
      <c r="F8" s="16">
        <v>1</v>
      </c>
      <c r="G8" s="16">
        <v>0</v>
      </c>
      <c r="H8" s="17">
        <f>IF(SUM(D8:G8)&lt;=1,0,IF(SUM(D8:G8)&lt;=3,1,2))</f>
        <v>1</v>
      </c>
      <c r="I8" s="16" t="s">
        <v>19</v>
      </c>
      <c r="J8" s="17">
        <f>IF(I8="21/22",2,0)</f>
        <v>2</v>
      </c>
      <c r="K8" s="16">
        <v>264</v>
      </c>
      <c r="L8" s="16">
        <v>221</v>
      </c>
      <c r="M8" s="18">
        <f>IF(ABS((K8-L8)/L8)&lt;=0.1,2,IF(ABS((K8-L8)/L8)&lt;=0.2,1,0))</f>
        <v>1</v>
      </c>
      <c r="N8" s="16">
        <v>0</v>
      </c>
      <c r="O8" s="16">
        <v>20</v>
      </c>
      <c r="P8" s="17">
        <f>IF(ABS((N8-O8)/O8)&lt;=0.25,2,IF(ABS((N8-O8)/O8)&lt;=0.5,1,0))</f>
        <v>0</v>
      </c>
      <c r="Q8" s="19">
        <v>7628</v>
      </c>
      <c r="R8" s="17">
        <f>IF(Q8/K8&gt;=16,2,IF(Q8/K8&gt;=8,1,0))</f>
        <v>2</v>
      </c>
      <c r="S8" s="16">
        <v>122</v>
      </c>
      <c r="T8" s="17">
        <f>IF(ABS((S8-K8)/K8)&lt;=0.25,2,IF(ABS((S8-K8)/K8)&lt;=0.5,1,0))</f>
        <v>0</v>
      </c>
      <c r="U8" s="16">
        <v>36</v>
      </c>
      <c r="V8" s="16">
        <v>37</v>
      </c>
      <c r="W8" s="17">
        <f>IF(ABS((U8-V8)/V8)&lt;=0.1,2,IF(ABS((U8-V8)/V8)&lt;=0.2,1,0))</f>
        <v>2</v>
      </c>
      <c r="X8" s="17">
        <v>2</v>
      </c>
      <c r="Y8" s="17">
        <v>0</v>
      </c>
      <c r="Z8" s="17">
        <v>0</v>
      </c>
      <c r="AA8" s="20">
        <f>SUM(H8,J8,M8,P8,R8,T8,W8,X8,Y8,Z8)</f>
        <v>10</v>
      </c>
      <c r="AB8" s="20">
        <f>AA8/$AA$2*100</f>
        <v>62.5</v>
      </c>
    </row>
    <row r="9" spans="1:28" ht="38.1" customHeight="1" x14ac:dyDescent="0.25">
      <c r="A9" s="1">
        <v>4</v>
      </c>
      <c r="B9" s="6" t="s">
        <v>7</v>
      </c>
      <c r="C9" s="7" t="s">
        <v>42</v>
      </c>
      <c r="D9" s="16">
        <v>0</v>
      </c>
      <c r="E9" s="16">
        <v>1</v>
      </c>
      <c r="F9" s="16">
        <v>1</v>
      </c>
      <c r="G9" s="16">
        <v>1</v>
      </c>
      <c r="H9" s="17">
        <f>IF(SUM(D9:G9)&lt;=1,0,IF(SUM(D9:G9)&lt;=3,1,2))</f>
        <v>1</v>
      </c>
      <c r="I9" s="16" t="s">
        <v>19</v>
      </c>
      <c r="J9" s="17">
        <f>IF(I9="21/22",2,0)</f>
        <v>2</v>
      </c>
      <c r="K9" s="16">
        <v>425</v>
      </c>
      <c r="L9" s="16">
        <v>427</v>
      </c>
      <c r="M9" s="18">
        <f>IF(ABS((K9-L9)/L9)&lt;=0.1,2,IF(ABS((K9-L9)/L9)&lt;=0.2,1,0))</f>
        <v>2</v>
      </c>
      <c r="N9" s="16">
        <v>6</v>
      </c>
      <c r="O9" s="16">
        <v>88</v>
      </c>
      <c r="P9" s="17">
        <f>IF(ABS((N9-O9)/O9)&lt;=0.25,2,IF(ABS((N9-O9)/O9)&lt;=0.5,1,0))</f>
        <v>0</v>
      </c>
      <c r="Q9" s="19">
        <v>11398</v>
      </c>
      <c r="R9" s="17">
        <f>IF(Q9/K9&gt;=16,2,IF(Q9/K9&gt;=8,1,0))</f>
        <v>2</v>
      </c>
      <c r="S9" s="16">
        <v>390</v>
      </c>
      <c r="T9" s="17">
        <f>IF(ABS((S9-K9)/K9)&lt;=0.25,2,IF(ABS((S9-K9)/K9)&lt;=0.5,1,0))</f>
        <v>2</v>
      </c>
      <c r="U9" s="16">
        <v>47</v>
      </c>
      <c r="V9" s="16">
        <v>38</v>
      </c>
      <c r="W9" s="17">
        <f>IF(ABS((U9-V9)/V9)&lt;=0.1,2,IF(ABS((U9-V9)/V9)&lt;=0.2,1,0))</f>
        <v>0</v>
      </c>
      <c r="X9" s="17">
        <v>1</v>
      </c>
      <c r="Y9" s="17">
        <v>0</v>
      </c>
      <c r="Z9" s="17">
        <v>0</v>
      </c>
      <c r="AA9" s="20">
        <f>SUM(H9,J9,M9,P9,R9,T9,W9,X9,Y9,Z9)</f>
        <v>10</v>
      </c>
      <c r="AB9" s="20">
        <f>AA9/$AA$2*100</f>
        <v>62.5</v>
      </c>
    </row>
    <row r="10" spans="1:28" ht="38.1" customHeight="1" x14ac:dyDescent="0.25">
      <c r="A10" s="1">
        <v>12</v>
      </c>
      <c r="B10" s="6" t="s">
        <v>15</v>
      </c>
      <c r="C10" s="7" t="s">
        <v>47</v>
      </c>
      <c r="D10" s="16">
        <v>1</v>
      </c>
      <c r="E10" s="16">
        <v>1</v>
      </c>
      <c r="F10" s="16">
        <v>1</v>
      </c>
      <c r="G10" s="16">
        <v>0</v>
      </c>
      <c r="H10" s="17">
        <f>IF(SUM(D10:G10)&lt;=1,0,IF(SUM(D10:G10)&lt;=3,1,2))</f>
        <v>1</v>
      </c>
      <c r="I10" s="16" t="s">
        <v>19</v>
      </c>
      <c r="J10" s="17">
        <f>IF(I10="21/22",2,0)</f>
        <v>2</v>
      </c>
      <c r="K10" s="16">
        <v>321</v>
      </c>
      <c r="L10" s="16">
        <v>335</v>
      </c>
      <c r="M10" s="18">
        <f>IF(ABS((K10-L10)/L10)&lt;=0.1,2,IF(ABS((K10-L10)/L10)&lt;=0.2,1,0))</f>
        <v>2</v>
      </c>
      <c r="N10" s="16">
        <v>14</v>
      </c>
      <c r="O10" s="16">
        <v>26</v>
      </c>
      <c r="P10" s="17">
        <f>IF(ABS((N10-O10)/O10)&lt;=0.25,2,IF(ABS((N10-O10)/O10)&lt;=0.5,1,0))</f>
        <v>1</v>
      </c>
      <c r="Q10" s="19">
        <v>6501</v>
      </c>
      <c r="R10" s="17">
        <f>IF(Q10/K10&gt;=16,2,IF(Q10/K10&gt;=8,1,0))</f>
        <v>2</v>
      </c>
      <c r="S10" s="16">
        <v>0</v>
      </c>
      <c r="T10" s="17">
        <f>IF(ABS((S10-K10)/K10)&lt;=0.25,2,IF(ABS((S10-K10)/K10)&lt;=0.5,1,0))</f>
        <v>0</v>
      </c>
      <c r="U10" s="16">
        <v>28</v>
      </c>
      <c r="V10" s="16">
        <v>20</v>
      </c>
      <c r="W10" s="17">
        <f>IF(ABS((U10-V10)/V10)&lt;=0.1,2,IF(ABS((U10-V10)/V10)&lt;=0.2,1,0))</f>
        <v>0</v>
      </c>
      <c r="X10" s="17">
        <v>1</v>
      </c>
      <c r="Y10" s="17">
        <v>0</v>
      </c>
      <c r="Z10" s="17">
        <v>0</v>
      </c>
      <c r="AA10" s="20">
        <f>SUM(H10,J10,M10,P10,R10,T10,W10,X10,Y10,Z10)</f>
        <v>9</v>
      </c>
      <c r="AB10" s="20">
        <f>AA10/$AA$2*100</f>
        <v>56.25</v>
      </c>
    </row>
    <row r="11" spans="1:28" ht="38.1" customHeight="1" x14ac:dyDescent="0.25">
      <c r="A11" s="1">
        <v>5</v>
      </c>
      <c r="B11" s="6" t="s">
        <v>10</v>
      </c>
      <c r="C11" s="7" t="s">
        <v>48</v>
      </c>
      <c r="D11" s="16">
        <v>0</v>
      </c>
      <c r="E11" s="16">
        <v>1</v>
      </c>
      <c r="F11" s="16">
        <v>1</v>
      </c>
      <c r="G11" s="16">
        <v>1</v>
      </c>
      <c r="H11" s="17">
        <f>IF(SUM(D11:G11)&lt;=1,0,IF(SUM(D11:G11)&lt;=3,1,2))</f>
        <v>1</v>
      </c>
      <c r="I11" s="16" t="s">
        <v>19</v>
      </c>
      <c r="J11" s="17">
        <f>IF(I11="21/22",2,0)</f>
        <v>2</v>
      </c>
      <c r="K11" s="16">
        <v>119</v>
      </c>
      <c r="L11" s="16">
        <v>135</v>
      </c>
      <c r="M11" s="18">
        <f>IF(ABS((K11-L11)/L11)&lt;=0.1,2,IF(ABS((K11-L11)/L11)&lt;=0.2,1,0))</f>
        <v>1</v>
      </c>
      <c r="N11" s="16">
        <v>0</v>
      </c>
      <c r="O11" s="16">
        <v>66</v>
      </c>
      <c r="P11" s="17">
        <f>IF(ABS((N11-O11)/O11)&lt;=0.25,2,IF(ABS((N11-O11)/O11)&lt;=0.5,1,0))</f>
        <v>0</v>
      </c>
      <c r="Q11" s="19">
        <v>1654</v>
      </c>
      <c r="R11" s="17">
        <f>IF(Q11/K11&gt;=16,2,IF(Q11/K11&gt;=8,1,0))</f>
        <v>1</v>
      </c>
      <c r="S11" s="16">
        <v>96</v>
      </c>
      <c r="T11" s="17">
        <f>IF(ABS((S11-K11)/K11)&lt;=0.25,2,IF(ABS((S11-K11)/K11)&lt;=0.5,1,0))</f>
        <v>2</v>
      </c>
      <c r="U11" s="16">
        <v>37</v>
      </c>
      <c r="V11" s="16">
        <v>32</v>
      </c>
      <c r="W11" s="17">
        <f>IF(ABS((U11-V11)/V11)&lt;=0.1,2,IF(ABS((U11-V11)/V11)&lt;=0.2,1,0))</f>
        <v>1</v>
      </c>
      <c r="X11" s="17">
        <v>1</v>
      </c>
      <c r="Y11" s="17">
        <v>0</v>
      </c>
      <c r="Z11" s="17">
        <v>0</v>
      </c>
      <c r="AA11" s="20">
        <f>SUM(H11,J11,M11,P11,R11,T11,W11,X11,Y11,Z11)</f>
        <v>9</v>
      </c>
      <c r="AB11" s="20">
        <f>AA11/$AA$2*100</f>
        <v>56.25</v>
      </c>
    </row>
    <row r="12" spans="1:28" ht="38.1" customHeight="1" x14ac:dyDescent="0.25">
      <c r="A12" s="1">
        <v>6</v>
      </c>
      <c r="B12" s="6" t="s">
        <v>9</v>
      </c>
      <c r="C12" s="7" t="s">
        <v>43</v>
      </c>
      <c r="D12" s="16">
        <v>0</v>
      </c>
      <c r="E12" s="16">
        <v>1</v>
      </c>
      <c r="F12" s="16">
        <v>1</v>
      </c>
      <c r="G12" s="16">
        <v>1</v>
      </c>
      <c r="H12" s="17">
        <f>IF(SUM(D12:G12)&lt;=1,0,IF(SUM(D12:G12)&lt;=3,1,2))</f>
        <v>1</v>
      </c>
      <c r="I12" s="16" t="s">
        <v>19</v>
      </c>
      <c r="J12" s="17">
        <f>IF(I12="21/22",2,0)</f>
        <v>2</v>
      </c>
      <c r="K12" s="16">
        <v>463</v>
      </c>
      <c r="L12" s="16">
        <v>675</v>
      </c>
      <c r="M12" s="18">
        <f>IF(ABS((K12-L12)/L12)&lt;=0.1,2,IF(ABS((K12-L12)/L12)&lt;=0.2,1,0))</f>
        <v>0</v>
      </c>
      <c r="N12" s="16">
        <v>0</v>
      </c>
      <c r="O12" s="16">
        <v>628</v>
      </c>
      <c r="P12" s="17">
        <f>IF(ABS((N12-O12)/O12)&lt;=0.25,2,IF(ABS((N12-O12)/O12)&lt;=0.5,1,0))</f>
        <v>0</v>
      </c>
      <c r="Q12" s="19">
        <v>10676</v>
      </c>
      <c r="R12" s="17">
        <f>IF(Q12/K12&gt;=16,2,IF(Q12/K12&gt;=8,1,0))</f>
        <v>2</v>
      </c>
      <c r="S12" s="16">
        <v>0</v>
      </c>
      <c r="T12" s="17">
        <f>IF(ABS((S12-K12)/K12)&lt;=0.25,2,IF(ABS((S12-K12)/K12)&lt;=0.5,1,0))</f>
        <v>0</v>
      </c>
      <c r="U12" s="16">
        <v>59</v>
      </c>
      <c r="V12" s="16">
        <v>55</v>
      </c>
      <c r="W12" s="17">
        <f>IF(ABS((U12-V12)/V12)&lt;=0.1,2,IF(ABS((U12-V12)/V12)&lt;=0.2,1,0))</f>
        <v>2</v>
      </c>
      <c r="X12" s="17">
        <v>1</v>
      </c>
      <c r="Y12" s="17">
        <v>0</v>
      </c>
      <c r="Z12" s="17">
        <v>0</v>
      </c>
      <c r="AA12" s="20">
        <f>SUM(H12,J12,M12,P12,R12,T12,W12,X12,Y12,Z12)</f>
        <v>8</v>
      </c>
      <c r="AB12" s="20">
        <f>AA12/$AA$2*100</f>
        <v>50</v>
      </c>
    </row>
    <row r="13" spans="1:28" ht="38.1" customHeight="1" x14ac:dyDescent="0.25">
      <c r="A13" s="1">
        <v>11</v>
      </c>
      <c r="B13" s="6" t="s">
        <v>0</v>
      </c>
      <c r="C13" s="7" t="s">
        <v>44</v>
      </c>
      <c r="D13" s="16">
        <v>1</v>
      </c>
      <c r="E13" s="16">
        <v>1</v>
      </c>
      <c r="F13" s="16">
        <v>1</v>
      </c>
      <c r="G13" s="16">
        <v>1</v>
      </c>
      <c r="H13" s="17">
        <f>IF(SUM(D13:G13)&lt;=1,0,IF(SUM(D13:G13)&lt;=3,1,2))</f>
        <v>2</v>
      </c>
      <c r="I13" s="16" t="s">
        <v>19</v>
      </c>
      <c r="J13" s="17">
        <f>IF(I13="21/22",2,0)</f>
        <v>2</v>
      </c>
      <c r="K13" s="16">
        <v>268</v>
      </c>
      <c r="L13" s="16">
        <v>260</v>
      </c>
      <c r="M13" s="18">
        <f>IF(ABS((K13-L13)/L13)&lt;=0.1,2,IF(ABS((K13-L13)/L13)&lt;=0.2,1,0))</f>
        <v>2</v>
      </c>
      <c r="N13" s="16">
        <v>0</v>
      </c>
      <c r="O13" s="16">
        <v>105</v>
      </c>
      <c r="P13" s="17">
        <f>IF(ABS((N13-O13)/O13)&lt;=0.25,2,IF(ABS((N13-O13)/O13)&lt;=0.5,1,0))</f>
        <v>0</v>
      </c>
      <c r="Q13" s="19">
        <v>60</v>
      </c>
      <c r="R13" s="17">
        <f>IF(Q13/K13&gt;=16,2,IF(Q13/K13&gt;=8,1,0))</f>
        <v>0</v>
      </c>
      <c r="S13" s="16">
        <v>0</v>
      </c>
      <c r="T13" s="17">
        <f>IF(ABS((S13-K13)/K13)&lt;=0.25,2,IF(ABS((S13-K13)/K13)&lt;=0.5,1,0))</f>
        <v>0</v>
      </c>
      <c r="U13" s="16">
        <v>36</v>
      </c>
      <c r="V13" s="16">
        <v>31</v>
      </c>
      <c r="W13" s="17">
        <f>IF(ABS((U13-V13)/V13)&lt;=0.1,2,IF(ABS((U13-V13)/V13)&lt;=0.2,1,0))</f>
        <v>1</v>
      </c>
      <c r="X13" s="17">
        <v>0</v>
      </c>
      <c r="Y13" s="17">
        <v>0</v>
      </c>
      <c r="Z13" s="17">
        <v>0</v>
      </c>
      <c r="AA13" s="20">
        <f>SUM(H13,J13,M13,P13,R13,T13,W13,X13,Y13,Z13)</f>
        <v>7</v>
      </c>
      <c r="AB13" s="20">
        <f>AA13/$AA$2*100</f>
        <v>43.75</v>
      </c>
    </row>
    <row r="14" spans="1:28" ht="46.5" customHeight="1" x14ac:dyDescent="0.25">
      <c r="A14" s="1">
        <v>10</v>
      </c>
      <c r="B14" s="6" t="s">
        <v>14</v>
      </c>
      <c r="C14" s="7" t="s">
        <v>45</v>
      </c>
      <c r="D14" s="16">
        <v>0</v>
      </c>
      <c r="E14" s="16">
        <v>1</v>
      </c>
      <c r="F14" s="16">
        <v>1</v>
      </c>
      <c r="G14" s="16">
        <v>0</v>
      </c>
      <c r="H14" s="17">
        <f>IF(SUM(D14:G14)&lt;=1,0,IF(SUM(D14:G14)&lt;=3,1,2))</f>
        <v>1</v>
      </c>
      <c r="I14" s="21" t="s">
        <v>36</v>
      </c>
      <c r="J14" s="17">
        <f>IF(I14="21/22",2,0)</f>
        <v>0</v>
      </c>
      <c r="K14" s="16">
        <v>0</v>
      </c>
      <c r="L14" s="16">
        <v>583</v>
      </c>
      <c r="M14" s="18">
        <f>IF(ABS((K14-L14)/L14)&lt;=0.1,2,IF(ABS((K14-L14)/L14)&lt;=0.2,1,0))</f>
        <v>0</v>
      </c>
      <c r="N14" s="16">
        <v>0</v>
      </c>
      <c r="O14" s="32">
        <v>0</v>
      </c>
      <c r="P14" s="17">
        <v>0</v>
      </c>
      <c r="Q14" s="19">
        <v>0</v>
      </c>
      <c r="R14" s="17">
        <v>0</v>
      </c>
      <c r="S14" s="16">
        <v>0</v>
      </c>
      <c r="T14" s="17">
        <v>0</v>
      </c>
      <c r="U14" s="16">
        <v>11</v>
      </c>
      <c r="V14" s="16">
        <v>44</v>
      </c>
      <c r="W14" s="17">
        <f>IF(ABS((U14-V14)/V14)&lt;=0.1,2,IF(ABS((U14-V14)/V14)&lt;=0.2,1,0))</f>
        <v>0</v>
      </c>
      <c r="X14" s="17">
        <v>0</v>
      </c>
      <c r="Y14" s="17">
        <v>0</v>
      </c>
      <c r="Z14" s="17">
        <v>0</v>
      </c>
      <c r="AA14" s="20">
        <f>SUM(H14,J14,M14,P14,R14,T14,W14,X14,Y14,Z14)</f>
        <v>1</v>
      </c>
      <c r="AB14" s="31">
        <f>AA14/($AA$2-2)*100</f>
        <v>7.1428571428571423</v>
      </c>
    </row>
    <row r="17" spans="3:28" ht="36" customHeight="1" x14ac:dyDescent="0.3">
      <c r="C17" s="8"/>
      <c r="D17" s="22"/>
      <c r="E17" s="22"/>
      <c r="F17" s="22"/>
      <c r="G17" s="22"/>
      <c r="H17" s="23"/>
      <c r="I17" s="23"/>
      <c r="J17" s="23"/>
      <c r="K17" s="23"/>
      <c r="L17" s="23"/>
      <c r="M17" s="23"/>
      <c r="O17" s="23"/>
      <c r="Q17" s="24" t="s">
        <v>52</v>
      </c>
      <c r="R17" s="25"/>
      <c r="S17" s="26"/>
      <c r="T17" s="26"/>
      <c r="U17" s="26"/>
      <c r="V17" s="26"/>
      <c r="W17" s="26"/>
      <c r="X17" s="26"/>
      <c r="Y17" s="26"/>
      <c r="Z17" s="26"/>
      <c r="AA17" s="33">
        <f>AVERAGE(AA3:AA14)</f>
        <v>8.8333333333333339</v>
      </c>
      <c r="AB17" s="33">
        <f>AVERAGE(AB3:AB14)</f>
        <v>56.919642857142854</v>
      </c>
    </row>
  </sheetData>
  <sortState ref="A1:AB14">
    <sortCondition descending="1" ref="AB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kornienko</cp:lastModifiedBy>
  <dcterms:created xsi:type="dcterms:W3CDTF">2021-06-08T23:02:37Z</dcterms:created>
  <dcterms:modified xsi:type="dcterms:W3CDTF">2021-10-27T01:04:48Z</dcterms:modified>
</cp:coreProperties>
</file>