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ОДО\2021-2022\"/>
    </mc:Choice>
  </mc:AlternateContent>
  <bookViews>
    <workbookView xWindow="0" yWindow="0" windowWidth="28800" windowHeight="12300"/>
  </bookViews>
  <sheets>
    <sheet name="Февраль 2022" sheetId="2" r:id="rId1"/>
  </sheets>
  <definedNames>
    <definedName name="_xlnm._FilterDatabase" localSheetId="0" hidden="1">'Февраль 2022'!$A$3:$X$26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M20" i="2"/>
  <c r="M22" i="2"/>
  <c r="U24" i="2" l="1"/>
  <c r="V24" i="2" s="1"/>
  <c r="J6" i="2"/>
  <c r="J11" i="2"/>
  <c r="J7" i="2"/>
  <c r="J19" i="2"/>
  <c r="J12" i="2"/>
  <c r="J8" i="2"/>
  <c r="J14" i="2"/>
  <c r="J9" i="2"/>
  <c r="J13" i="2"/>
  <c r="J10" i="2"/>
  <c r="J4" i="2"/>
  <c r="J16" i="2"/>
  <c r="J20" i="2"/>
  <c r="J22" i="2"/>
  <c r="J21" i="2"/>
  <c r="J26" i="2"/>
  <c r="J17" i="2"/>
  <c r="J18" i="2"/>
  <c r="J23" i="2"/>
  <c r="J15" i="2"/>
  <c r="J24" i="2"/>
  <c r="J25" i="2"/>
  <c r="J5" i="2"/>
  <c r="U6" i="2"/>
  <c r="V6" i="2" s="1"/>
  <c r="U11" i="2"/>
  <c r="V11" i="2" s="1"/>
  <c r="U7" i="2"/>
  <c r="V7" i="2" s="1"/>
  <c r="U12" i="2"/>
  <c r="V12" i="2" s="1"/>
  <c r="U19" i="2"/>
  <c r="V19" i="2" s="1"/>
  <c r="U8" i="2"/>
  <c r="V8" i="2" s="1"/>
  <c r="U14" i="2"/>
  <c r="V14" i="2" s="1"/>
  <c r="U9" i="2"/>
  <c r="V9" i="2" s="1"/>
  <c r="U13" i="2"/>
  <c r="V13" i="2" s="1"/>
  <c r="U10" i="2"/>
  <c r="V10" i="2" s="1"/>
  <c r="U4" i="2"/>
  <c r="V4" i="2" s="1"/>
  <c r="U16" i="2"/>
  <c r="V16" i="2" s="1"/>
  <c r="U20" i="2"/>
  <c r="V20" i="2" s="1"/>
  <c r="U21" i="2"/>
  <c r="V21" i="2" s="1"/>
  <c r="U22" i="2"/>
  <c r="V22" i="2" s="1"/>
  <c r="U17" i="2"/>
  <c r="V17" i="2" s="1"/>
  <c r="U18" i="2"/>
  <c r="V18" i="2" s="1"/>
  <c r="U26" i="2"/>
  <c r="V26" i="2" s="1"/>
  <c r="U23" i="2"/>
  <c r="V23" i="2" s="1"/>
  <c r="U15" i="2"/>
  <c r="V15" i="2" s="1"/>
  <c r="U25" i="2"/>
  <c r="V25" i="2" s="1"/>
  <c r="U5" i="2"/>
  <c r="V5" i="2" s="1"/>
  <c r="W3" i="2"/>
  <c r="S6" i="2"/>
  <c r="S11" i="2"/>
  <c r="S7" i="2"/>
  <c r="S12" i="2"/>
  <c r="S19" i="2"/>
  <c r="S8" i="2"/>
  <c r="S14" i="2"/>
  <c r="S9" i="2"/>
  <c r="S13" i="2"/>
  <c r="S10" i="2"/>
  <c r="S4" i="2"/>
  <c r="S16" i="2"/>
  <c r="S20" i="2"/>
  <c r="S21" i="2"/>
  <c r="S22" i="2"/>
  <c r="S17" i="2"/>
  <c r="S18" i="2"/>
  <c r="S26" i="2"/>
  <c r="S23" i="2"/>
  <c r="S15" i="2"/>
  <c r="S24" i="2"/>
  <c r="S25" i="2"/>
  <c r="S5" i="2"/>
  <c r="Q6" i="2"/>
  <c r="Q11" i="2"/>
  <c r="Q7" i="2"/>
  <c r="Q12" i="2"/>
  <c r="Q19" i="2"/>
  <c r="Q8" i="2"/>
  <c r="Q14" i="2"/>
  <c r="Q9" i="2"/>
  <c r="Q13" i="2"/>
  <c r="Q10" i="2"/>
  <c r="Q4" i="2"/>
  <c r="Q16" i="2"/>
  <c r="Q20" i="2"/>
  <c r="Q21" i="2"/>
  <c r="Q22" i="2"/>
  <c r="Q17" i="2"/>
  <c r="Q18" i="2"/>
  <c r="Q26" i="2"/>
  <c r="Q23" i="2"/>
  <c r="Q15" i="2"/>
  <c r="Q24" i="2"/>
  <c r="Q25" i="2"/>
  <c r="Q5" i="2"/>
  <c r="O6" i="2"/>
  <c r="O11" i="2"/>
  <c r="O7" i="2"/>
  <c r="O12" i="2"/>
  <c r="O19" i="2"/>
  <c r="O8" i="2"/>
  <c r="O14" i="2"/>
  <c r="O9" i="2"/>
  <c r="O13" i="2"/>
  <c r="O10" i="2"/>
  <c r="O4" i="2"/>
  <c r="O16" i="2"/>
  <c r="O20" i="2"/>
  <c r="O21" i="2"/>
  <c r="O22" i="2"/>
  <c r="O17" i="2"/>
  <c r="O18" i="2"/>
  <c r="O26" i="2"/>
  <c r="O23" i="2"/>
  <c r="O15" i="2"/>
  <c r="O24" i="2"/>
  <c r="O25" i="2"/>
  <c r="O5" i="2"/>
  <c r="M6" i="2"/>
  <c r="M11" i="2"/>
  <c r="M7" i="2"/>
  <c r="M12" i="2"/>
  <c r="M19" i="2"/>
  <c r="M8" i="2"/>
  <c r="M14" i="2"/>
  <c r="M9" i="2"/>
  <c r="M13" i="2"/>
  <c r="M10" i="2"/>
  <c r="M4" i="2"/>
  <c r="M21" i="2"/>
  <c r="M17" i="2"/>
  <c r="M18" i="2"/>
  <c r="M26" i="2"/>
  <c r="M23" i="2"/>
  <c r="M15" i="2"/>
  <c r="M24" i="2"/>
  <c r="M25" i="2"/>
  <c r="M5" i="2"/>
  <c r="G6" i="2"/>
  <c r="G11" i="2"/>
  <c r="G7" i="2"/>
  <c r="G12" i="2"/>
  <c r="G19" i="2"/>
  <c r="G8" i="2"/>
  <c r="G14" i="2"/>
  <c r="G9" i="2"/>
  <c r="G13" i="2"/>
  <c r="G10" i="2"/>
  <c r="G4" i="2"/>
  <c r="G16" i="2"/>
  <c r="W16" i="2" s="1"/>
  <c r="G20" i="2"/>
  <c r="G21" i="2"/>
  <c r="G22" i="2"/>
  <c r="G17" i="2"/>
  <c r="G18" i="2"/>
  <c r="G26" i="2"/>
  <c r="G23" i="2"/>
  <c r="G15" i="2"/>
  <c r="G24" i="2"/>
  <c r="G25" i="2"/>
  <c r="G5" i="2"/>
  <c r="W4" i="2" l="1"/>
  <c r="X4" i="2" s="1"/>
  <c r="W26" i="2"/>
  <c r="X26" i="2" s="1"/>
  <c r="W20" i="2"/>
  <c r="X20" i="2" s="1"/>
  <c r="W22" i="2"/>
  <c r="X22" i="2" s="1"/>
  <c r="W25" i="2"/>
  <c r="X25" i="2" s="1"/>
  <c r="W14" i="2"/>
  <c r="X14" i="2" s="1"/>
  <c r="W7" i="2"/>
  <c r="X7" i="2" s="1"/>
  <c r="W24" i="2"/>
  <c r="X24" i="2" s="1"/>
  <c r="W18" i="2"/>
  <c r="X18" i="2" s="1"/>
  <c r="W10" i="2"/>
  <c r="X10" i="2" s="1"/>
  <c r="W8" i="2"/>
  <c r="X8" i="2" s="1"/>
  <c r="W11" i="2"/>
  <c r="X11" i="2" s="1"/>
  <c r="W15" i="2"/>
  <c r="X15" i="2" s="1"/>
  <c r="W17" i="2"/>
  <c r="X17" i="2" s="1"/>
  <c r="W13" i="2"/>
  <c r="X13" i="2" s="1"/>
  <c r="W19" i="2"/>
  <c r="X19" i="2" s="1"/>
  <c r="W6" i="2"/>
  <c r="X6" i="2" s="1"/>
  <c r="W5" i="2"/>
  <c r="X5" i="2" s="1"/>
  <c r="W23" i="2"/>
  <c r="X23" i="2" s="1"/>
  <c r="W21" i="2"/>
  <c r="X21" i="2" s="1"/>
  <c r="W9" i="2"/>
  <c r="W12" i="2"/>
  <c r="X12" i="2" s="1"/>
  <c r="X16" i="2"/>
  <c r="X9" i="2"/>
  <c r="W29" i="2" l="1"/>
  <c r="X29" i="2"/>
</calcChain>
</file>

<file path=xl/sharedStrings.xml><?xml version="1.0" encoding="utf-8"?>
<sst xmlns="http://schemas.openxmlformats.org/spreadsheetml/2006/main" count="95" uniqueCount="84">
  <si>
    <t>Максимальные значения показателей</t>
  </si>
  <si>
    <t>Показатель 3
 (0-2)</t>
  </si>
  <si>
    <t>Итоговая оценка</t>
  </si>
  <si>
    <t>Процент наполненности СГО</t>
  </si>
  <si>
    <t>Кол-во учащихся  по  форме ДО-1</t>
  </si>
  <si>
    <t>Кол-во педагогов в АИС СГО</t>
  </si>
  <si>
    <t>Кол-во педагогов по форме ДО-1</t>
  </si>
  <si>
    <t>Кол-во объединений в АИС СГО</t>
  </si>
  <si>
    <t>Кол-во объединений по форме ДО-1</t>
  </si>
  <si>
    <t>Количество КТП</t>
  </si>
  <si>
    <t>Кол-во занятий в недельном расписании</t>
  </si>
  <si>
    <t>% заполненных тем занятий за проведенный период</t>
  </si>
  <si>
    <t>Кол-во внешних обращений к системе сотрудников</t>
  </si>
  <si>
    <t>Показатель 5
 (0-2)</t>
  </si>
  <si>
    <t>Показатель 6
 (0-2)</t>
  </si>
  <si>
    <t>МО</t>
  </si>
  <si>
    <t>Наименование ОДО</t>
  </si>
  <si>
    <t xml:space="preserve">Городской округ «Александровск-Сахалинский район» </t>
  </si>
  <si>
    <t>Анивский городской округ</t>
  </si>
  <si>
    <t>Городской округ «Долинский»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</si>
  <si>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</si>
  <si>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</si>
  <si>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</si>
  <si>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</si>
  <si>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</si>
  <si>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</si>
  <si>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</si>
  <si>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</si>
  <si>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</si>
  <si>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</si>
  <si>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</si>
  <si>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</si>
  <si>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</si>
  <si>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</si>
  <si>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</si>
  <si>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</si>
  <si>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</si>
  <si>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</si>
  <si>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</si>
  <si>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</si>
  <si>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</si>
  <si>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</si>
  <si>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</si>
  <si>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</si>
  <si>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</si>
  <si>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</si>
  <si>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</si>
  <si>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</si>
  <si>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</si>
  <si>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</si>
  <si>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</si>
  <si>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</si>
  <si>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Количество внешних обращений к системе на одного сотрудника</t>
  </si>
  <si>
    <t>Показатель 7
 (0-3)</t>
  </si>
  <si>
    <t>Показатель 1
 (0-2)</t>
  </si>
  <si>
    <t xml:space="preserve">Кол-во учащихся в АИС СГО </t>
  </si>
  <si>
    <t>Сокращенное наименование</t>
  </si>
  <si>
    <t>МБОУ ДО ДДТ с. Стародубское</t>
  </si>
  <si>
    <t>МБОУ ДО ДДТ с. Быков</t>
  </si>
  <si>
    <t>МБОУ ДО ДДТ г. Долинска</t>
  </si>
  <si>
    <t>МБОУ ДО ДДТ с. Чехова</t>
  </si>
  <si>
    <t>МБОУ ДО ДДТ с. Яблочное</t>
  </si>
  <si>
    <t>МБУ ДО ДДТ г. Анива</t>
  </si>
  <si>
    <t>МБОУ ДО ЦДТ г. Невельска</t>
  </si>
  <si>
    <t>МБОУ ДО СЮН г. Холмска</t>
  </si>
  <si>
    <t>МБОУ ДО ДДиЮ г. Охи</t>
  </si>
  <si>
    <t>МБОУ ДО ЦДТ г. Томари</t>
  </si>
  <si>
    <t>МБОУ ДО ДДТ г. Холмска</t>
  </si>
  <si>
    <t>МБОУ ДО СЮН г. Долинска</t>
  </si>
  <si>
    <t>МБОУ ДО ЦДТ г. Поронайска</t>
  </si>
  <si>
    <t>МБОУ ДО ДДТ г. Углегорска</t>
  </si>
  <si>
    <t>МБОУ ДО ЦДТ с. Красногорска</t>
  </si>
  <si>
    <t>МБОУ ДО ДДиЮ пгт. Тымовское</t>
  </si>
  <si>
    <t>МАУ ДО ДД(Ю)Т г. Ю-Сахалинска</t>
  </si>
  <si>
    <t>МБУ ДО ЦДТ Радуга г. А-Сахалинский</t>
  </si>
  <si>
    <t>МАУ ДО ДДиЮ г. Корсакова</t>
  </si>
  <si>
    <t>МБОУ ДО ЦТиВ пгт. Ноглики</t>
  </si>
  <si>
    <t>МБОУ ДО ДДТ пгт. Шахтерск</t>
  </si>
  <si>
    <t>ГБОУ ДО ОЦВВР г. Ю-Сахалинска</t>
  </si>
  <si>
    <t>МБОУ ДО ЦДЮТ г. Ю-Сахалинска</t>
  </si>
  <si>
    <t>Показатель 2
 (0-2)</t>
  </si>
  <si>
    <t>Показатель 4
 (0-2)</t>
  </si>
  <si>
    <t>Средний процент наполненности АИС СГО в ОДО Сахалинской области</t>
  </si>
  <si>
    <t>Отчет "Отчет по ведению электронных журналов в ОДО", период 24.02.2022 - 25.02.2022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</si>
</sst>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47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10" fillId="12" borderId="1" xfId="1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>
      <alignment horizontal="right" vertical="center" wrapText="1"/>
    </xf>
    <xf numFmtId="1" fontId="9" fillId="13" borderId="1" xfId="2" applyNumberFormat="1" applyFont="1" applyFill="1" applyBorder="1" applyAlignment="1">
      <alignment horizontal="center" vertical="center" wrapText="1"/>
    </xf>
    <xf numFmtId="1" fontId="9" fillId="6" borderId="1" xfId="2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49" fontId="12" fillId="11" borderId="1" xfId="2" applyNumberFormat="1" applyFont="1" applyFill="1" applyBorder="1" applyAlignment="1">
      <alignment horizontal="center" vertical="center" textRotation="90" wrapText="1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3" fontId="15" fillId="9" borderId="2" xfId="2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6" fillId="10" borderId="1" xfId="0" applyNumberFormat="1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5" fillId="9" borderId="1" xfId="2" applyNumberFormat="1" applyFont="1" applyFill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" fontId="12" fillId="7" borderId="1" xfId="2" applyNumberFormat="1" applyFont="1" applyFill="1" applyBorder="1" applyAlignment="1">
      <alignment horizontal="center" vertical="center" wrapText="1"/>
    </xf>
    <xf numFmtId="3" fontId="1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4" fillId="8" borderId="1" xfId="2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</xf>
    <xf numFmtId="0" fontId="6" fillId="12" borderId="1" xfId="0" applyFont="1" applyFill="1" applyBorder="1"/>
    <xf numFmtId="0" fontId="18" fillId="0" borderId="0" xfId="0" applyFont="1" applyFill="1"/>
    <xf numFmtId="0" fontId="13" fillId="3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vertical="center"/>
    </xf>
    <xf numFmtId="0" fontId="0" fillId="14" borderId="5" xfId="0" applyFill="1" applyBorder="1"/>
    <xf numFmtId="0" fontId="0" fillId="14" borderId="6" xfId="0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2 4" xfId="5"/>
    <cellStyle name="Обычный 2 4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B1" zoomScale="80" zoomScaleNormal="80" workbookViewId="0">
      <pane xSplit="3" ySplit="3" topLeftCell="P4" activePane="bottomRight" state="frozen"/>
      <selection activeCell="B1" sqref="B1"/>
      <selection pane="topRight" activeCell="E1" sqref="E1"/>
      <selection pane="bottomLeft" activeCell="B4" sqref="B4"/>
      <selection pane="bottomRight" activeCell="C1" sqref="C1"/>
    </sheetView>
  </sheetViews>
  <sheetFormatPr defaultRowHeight="15" x14ac:dyDescent="0.25"/>
  <cols>
    <col min="1" max="1" width="6.140625" hidden="1" customWidth="1"/>
    <col min="2" max="2" width="30.42578125" customWidth="1"/>
    <col min="3" max="3" width="63.7109375" customWidth="1"/>
    <col min="4" max="4" width="16.42578125" customWidth="1"/>
    <col min="5" max="6" width="9.140625" style="2" customWidth="1"/>
    <col min="7" max="7" width="7.7109375" style="2" customWidth="1"/>
    <col min="8" max="19" width="7.7109375" customWidth="1"/>
    <col min="20" max="20" width="10.140625" customWidth="1"/>
    <col min="21" max="21" width="10.5703125" customWidth="1"/>
    <col min="22" max="24" width="7.7109375" customWidth="1"/>
  </cols>
  <sheetData>
    <row r="1" spans="1:24" x14ac:dyDescent="0.25">
      <c r="B1" t="s">
        <v>83</v>
      </c>
    </row>
    <row r="2" spans="1:24" ht="153.75" customHeight="1" x14ac:dyDescent="0.25">
      <c r="A2" s="3"/>
      <c r="B2" s="35" t="s">
        <v>15</v>
      </c>
      <c r="C2" s="7" t="s">
        <v>16</v>
      </c>
      <c r="D2" s="7" t="s">
        <v>56</v>
      </c>
      <c r="E2" s="13" t="s">
        <v>55</v>
      </c>
      <c r="F2" s="13" t="s">
        <v>4</v>
      </c>
      <c r="G2" s="12" t="s">
        <v>54</v>
      </c>
      <c r="H2" s="13" t="s">
        <v>5</v>
      </c>
      <c r="I2" s="13" t="s">
        <v>6</v>
      </c>
      <c r="J2" s="12" t="s">
        <v>80</v>
      </c>
      <c r="K2" s="13" t="s">
        <v>7</v>
      </c>
      <c r="L2" s="13" t="s">
        <v>8</v>
      </c>
      <c r="M2" s="12" t="s">
        <v>1</v>
      </c>
      <c r="N2" s="13" t="s">
        <v>9</v>
      </c>
      <c r="O2" s="12" t="s">
        <v>81</v>
      </c>
      <c r="P2" s="13" t="s">
        <v>10</v>
      </c>
      <c r="Q2" s="12" t="s">
        <v>13</v>
      </c>
      <c r="R2" s="13" t="s">
        <v>11</v>
      </c>
      <c r="S2" s="12" t="s">
        <v>14</v>
      </c>
      <c r="T2" s="13" t="s">
        <v>12</v>
      </c>
      <c r="U2" s="14" t="s">
        <v>52</v>
      </c>
      <c r="V2" s="12" t="s">
        <v>53</v>
      </c>
      <c r="W2" s="15" t="s">
        <v>2</v>
      </c>
      <c r="X2" s="15" t="s">
        <v>3</v>
      </c>
    </row>
    <row r="3" spans="1:24" s="34" customFormat="1" ht="16.5" customHeight="1" x14ac:dyDescent="0.25">
      <c r="A3" s="32"/>
      <c r="B3" s="8"/>
      <c r="C3" s="9" t="s">
        <v>0</v>
      </c>
      <c r="D3" s="9"/>
      <c r="E3" s="37"/>
      <c r="F3" s="37"/>
      <c r="G3" s="10">
        <v>2</v>
      </c>
      <c r="H3" s="33"/>
      <c r="I3" s="33"/>
      <c r="J3" s="10">
        <v>2</v>
      </c>
      <c r="K3" s="33"/>
      <c r="L3" s="33"/>
      <c r="M3" s="10">
        <v>2</v>
      </c>
      <c r="N3" s="33"/>
      <c r="O3" s="10">
        <v>2</v>
      </c>
      <c r="P3" s="33"/>
      <c r="Q3" s="10">
        <v>2</v>
      </c>
      <c r="R3" s="33"/>
      <c r="S3" s="10">
        <v>2</v>
      </c>
      <c r="T3" s="33"/>
      <c r="U3" s="33"/>
      <c r="V3" s="10">
        <v>3</v>
      </c>
      <c r="W3" s="11">
        <f>SUM(G3:V3)</f>
        <v>15</v>
      </c>
      <c r="X3" s="11">
        <v>100</v>
      </c>
    </row>
    <row r="4" spans="1:24" ht="48" customHeight="1" x14ac:dyDescent="0.25">
      <c r="A4" s="1">
        <v>4</v>
      </c>
      <c r="B4" s="16" t="s">
        <v>19</v>
      </c>
      <c r="C4" s="17" t="s">
        <v>33</v>
      </c>
      <c r="D4" s="17" t="s">
        <v>68</v>
      </c>
      <c r="E4" s="41">
        <v>97</v>
      </c>
      <c r="F4" s="19">
        <v>100</v>
      </c>
      <c r="G4" s="18">
        <f t="shared" ref="G4:G26" si="0">IF(ABS((E4-F4)/F4)&lt;=0.1,2,IF(ABS((E4-F4)/F4)&lt;=0.2,1,0))</f>
        <v>2</v>
      </c>
      <c r="H4" s="36">
        <v>3</v>
      </c>
      <c r="I4" s="19">
        <v>3</v>
      </c>
      <c r="J4" s="22">
        <f t="shared" ref="J4:J26" si="1">IF(H4&gt;=I4,2,IF(H4=0,0,1))</f>
        <v>2</v>
      </c>
      <c r="K4" s="30">
        <v>15</v>
      </c>
      <c r="L4" s="20">
        <v>6</v>
      </c>
      <c r="M4" s="18">
        <f t="shared" ref="M4:M26" si="2">IF(ABS((K4-L4)/L4)&lt;=0.1,2,IF(ABS((K4-L4)/L4)&lt;=0.2,1,0))</f>
        <v>0</v>
      </c>
      <c r="N4" s="30">
        <v>10</v>
      </c>
      <c r="O4" s="21">
        <f t="shared" ref="O4:O26" si="3">IF(N4&gt;=L4,2,0)</f>
        <v>2</v>
      </c>
      <c r="P4" s="30">
        <v>42</v>
      </c>
      <c r="Q4" s="22">
        <f t="shared" ref="Q4:Q26" si="4">IF(P4&gt;=L4*2,2,0)</f>
        <v>2</v>
      </c>
      <c r="R4" s="30">
        <v>98</v>
      </c>
      <c r="S4" s="23">
        <f t="shared" ref="S4:S26" si="5">IF(R4&gt;=90,2,IF(R4&gt;=80,1,0))</f>
        <v>2</v>
      </c>
      <c r="T4" s="30">
        <v>94</v>
      </c>
      <c r="U4" s="24">
        <f t="shared" ref="U4:U26" si="6">ROUND(T4/H4,1)</f>
        <v>31.3</v>
      </c>
      <c r="V4" s="22">
        <f t="shared" ref="V4:V26" si="7">IF(U4&gt;12,3,IF(U4&gt;4,2,IF(U4&gt;1,1,0)))</f>
        <v>3</v>
      </c>
      <c r="W4" s="25">
        <f>SUM(G4,J4,M4,O4,Q4,S4,V4)-M4</f>
        <v>13</v>
      </c>
      <c r="X4" s="25">
        <f>ROUND(W4/($W$3-$M$3)*100,0)</f>
        <v>100</v>
      </c>
    </row>
    <row r="5" spans="1:24" ht="48" customHeight="1" x14ac:dyDescent="0.25">
      <c r="A5" s="1">
        <v>6</v>
      </c>
      <c r="B5" s="16" t="s">
        <v>19</v>
      </c>
      <c r="C5" s="17" t="s">
        <v>35</v>
      </c>
      <c r="D5" s="17" t="s">
        <v>58</v>
      </c>
      <c r="E5" s="41">
        <v>211</v>
      </c>
      <c r="F5" s="36">
        <v>194</v>
      </c>
      <c r="G5" s="18">
        <f t="shared" si="0"/>
        <v>2</v>
      </c>
      <c r="H5" s="36">
        <v>7</v>
      </c>
      <c r="I5" s="19">
        <v>5</v>
      </c>
      <c r="J5" s="22">
        <f t="shared" si="1"/>
        <v>2</v>
      </c>
      <c r="K5" s="46">
        <v>22</v>
      </c>
      <c r="L5" s="20">
        <v>15</v>
      </c>
      <c r="M5" s="18">
        <f t="shared" si="2"/>
        <v>0</v>
      </c>
      <c r="N5" s="46">
        <v>48</v>
      </c>
      <c r="O5" s="21">
        <f t="shared" si="3"/>
        <v>2</v>
      </c>
      <c r="P5" s="46">
        <v>90</v>
      </c>
      <c r="Q5" s="22">
        <f t="shared" si="4"/>
        <v>2</v>
      </c>
      <c r="R5" s="46">
        <v>92</v>
      </c>
      <c r="S5" s="23">
        <f t="shared" si="5"/>
        <v>2</v>
      </c>
      <c r="T5" s="43">
        <v>47</v>
      </c>
      <c r="U5" s="24">
        <f t="shared" si="6"/>
        <v>6.7</v>
      </c>
      <c r="V5" s="22">
        <f t="shared" si="7"/>
        <v>2</v>
      </c>
      <c r="W5" s="25">
        <f t="shared" ref="W5:W26" si="8">SUM(G5,J5,M5,O5,Q5,S5,V5)-M5</f>
        <v>12</v>
      </c>
      <c r="X5" s="25">
        <f t="shared" ref="X5:X26" si="9">ROUND(W5/($W$3-$M$3)*100,0)</f>
        <v>92</v>
      </c>
    </row>
    <row r="6" spans="1:24" ht="48" customHeight="1" x14ac:dyDescent="0.25">
      <c r="A6" s="4"/>
      <c r="B6" s="16" t="s">
        <v>28</v>
      </c>
      <c r="C6" s="27" t="s">
        <v>47</v>
      </c>
      <c r="D6" s="27" t="s">
        <v>60</v>
      </c>
      <c r="E6" s="36">
        <v>203</v>
      </c>
      <c r="F6" s="28">
        <v>283</v>
      </c>
      <c r="G6" s="18">
        <f t="shared" si="0"/>
        <v>0</v>
      </c>
      <c r="H6" s="36">
        <v>11</v>
      </c>
      <c r="I6" s="28">
        <v>9</v>
      </c>
      <c r="J6" s="22">
        <f t="shared" si="1"/>
        <v>2</v>
      </c>
      <c r="K6" s="42">
        <v>32</v>
      </c>
      <c r="L6" s="28">
        <v>11</v>
      </c>
      <c r="M6" s="18">
        <f t="shared" si="2"/>
        <v>0</v>
      </c>
      <c r="N6" s="44">
        <v>79</v>
      </c>
      <c r="O6" s="21">
        <f t="shared" si="3"/>
        <v>2</v>
      </c>
      <c r="P6" s="42">
        <v>117</v>
      </c>
      <c r="Q6" s="22">
        <f t="shared" si="4"/>
        <v>2</v>
      </c>
      <c r="R6" s="42">
        <v>86</v>
      </c>
      <c r="S6" s="23">
        <f t="shared" si="5"/>
        <v>1</v>
      </c>
      <c r="T6" s="42">
        <v>137</v>
      </c>
      <c r="U6" s="24">
        <f t="shared" si="6"/>
        <v>12.5</v>
      </c>
      <c r="V6" s="22">
        <f t="shared" si="7"/>
        <v>3</v>
      </c>
      <c r="W6" s="25">
        <f t="shared" si="8"/>
        <v>10</v>
      </c>
      <c r="X6" s="25">
        <f t="shared" si="9"/>
        <v>77</v>
      </c>
    </row>
    <row r="7" spans="1:24" ht="48" customHeight="1" x14ac:dyDescent="0.25">
      <c r="A7" s="4"/>
      <c r="B7" s="16" t="s">
        <v>28</v>
      </c>
      <c r="C7" s="27" t="s">
        <v>48</v>
      </c>
      <c r="D7" s="27" t="s">
        <v>61</v>
      </c>
      <c r="E7" s="36">
        <v>168</v>
      </c>
      <c r="F7" s="28">
        <v>199</v>
      </c>
      <c r="G7" s="18">
        <f t="shared" si="0"/>
        <v>1</v>
      </c>
      <c r="H7" s="36">
        <v>6</v>
      </c>
      <c r="I7" s="28">
        <v>6</v>
      </c>
      <c r="J7" s="22">
        <f t="shared" si="1"/>
        <v>2</v>
      </c>
      <c r="K7" s="42">
        <v>15</v>
      </c>
      <c r="L7" s="29">
        <v>17</v>
      </c>
      <c r="M7" s="18">
        <f t="shared" si="2"/>
        <v>1</v>
      </c>
      <c r="N7" s="44">
        <v>61</v>
      </c>
      <c r="O7" s="21">
        <f t="shared" si="3"/>
        <v>2</v>
      </c>
      <c r="P7" s="42">
        <v>60</v>
      </c>
      <c r="Q7" s="22">
        <f t="shared" si="4"/>
        <v>2</v>
      </c>
      <c r="R7" s="42">
        <v>84</v>
      </c>
      <c r="S7" s="23">
        <f t="shared" si="5"/>
        <v>1</v>
      </c>
      <c r="T7" s="42">
        <v>50</v>
      </c>
      <c r="U7" s="24">
        <f t="shared" si="6"/>
        <v>8.3000000000000007</v>
      </c>
      <c r="V7" s="22">
        <f t="shared" si="7"/>
        <v>2</v>
      </c>
      <c r="W7" s="25">
        <f t="shared" si="8"/>
        <v>10</v>
      </c>
      <c r="X7" s="25">
        <f t="shared" si="9"/>
        <v>77</v>
      </c>
    </row>
    <row r="8" spans="1:24" ht="48" customHeight="1" x14ac:dyDescent="0.25">
      <c r="A8" s="1">
        <v>12</v>
      </c>
      <c r="B8" s="16" t="s">
        <v>25</v>
      </c>
      <c r="C8" s="17" t="s">
        <v>41</v>
      </c>
      <c r="D8" s="17" t="s">
        <v>66</v>
      </c>
      <c r="E8" s="36">
        <v>245</v>
      </c>
      <c r="F8" s="28">
        <v>239</v>
      </c>
      <c r="G8" s="18">
        <f t="shared" si="0"/>
        <v>2</v>
      </c>
      <c r="H8" s="36">
        <v>13</v>
      </c>
      <c r="I8" s="28">
        <v>11</v>
      </c>
      <c r="J8" s="22">
        <f t="shared" si="1"/>
        <v>2</v>
      </c>
      <c r="K8" s="42">
        <v>44</v>
      </c>
      <c r="L8" s="29">
        <v>28</v>
      </c>
      <c r="M8" s="18">
        <f t="shared" si="2"/>
        <v>0</v>
      </c>
      <c r="N8" s="44">
        <v>78</v>
      </c>
      <c r="O8" s="21">
        <f t="shared" si="3"/>
        <v>2</v>
      </c>
      <c r="P8" s="42">
        <v>104</v>
      </c>
      <c r="Q8" s="22">
        <f t="shared" si="4"/>
        <v>2</v>
      </c>
      <c r="R8" s="42">
        <v>70</v>
      </c>
      <c r="S8" s="23">
        <f t="shared" si="5"/>
        <v>0</v>
      </c>
      <c r="T8" s="42">
        <v>95</v>
      </c>
      <c r="U8" s="24">
        <f t="shared" si="6"/>
        <v>7.3</v>
      </c>
      <c r="V8" s="22">
        <f t="shared" si="7"/>
        <v>2</v>
      </c>
      <c r="W8" s="25">
        <f t="shared" si="8"/>
        <v>10</v>
      </c>
      <c r="X8" s="25">
        <f t="shared" si="9"/>
        <v>77</v>
      </c>
    </row>
    <row r="9" spans="1:24" s="2" customFormat="1" ht="48" customHeight="1" x14ac:dyDescent="0.25">
      <c r="A9" s="4"/>
      <c r="B9" s="16" t="s">
        <v>28</v>
      </c>
      <c r="C9" s="27" t="s">
        <v>44</v>
      </c>
      <c r="D9" s="27" t="s">
        <v>67</v>
      </c>
      <c r="E9" s="41">
        <v>642</v>
      </c>
      <c r="F9" s="28">
        <v>646</v>
      </c>
      <c r="G9" s="18">
        <f t="shared" si="0"/>
        <v>2</v>
      </c>
      <c r="H9" s="36">
        <v>32</v>
      </c>
      <c r="I9" s="28">
        <v>29</v>
      </c>
      <c r="J9" s="22">
        <f t="shared" si="1"/>
        <v>2</v>
      </c>
      <c r="K9" s="36">
        <v>71</v>
      </c>
      <c r="L9" s="29">
        <v>70</v>
      </c>
      <c r="M9" s="18">
        <f t="shared" si="2"/>
        <v>2</v>
      </c>
      <c r="N9" s="45">
        <v>166</v>
      </c>
      <c r="O9" s="21">
        <f t="shared" si="3"/>
        <v>2</v>
      </c>
      <c r="P9" s="36">
        <v>179</v>
      </c>
      <c r="Q9" s="22">
        <f t="shared" si="4"/>
        <v>2</v>
      </c>
      <c r="R9" s="36">
        <v>87</v>
      </c>
      <c r="S9" s="23">
        <f t="shared" si="5"/>
        <v>1</v>
      </c>
      <c r="T9" s="42">
        <v>92</v>
      </c>
      <c r="U9" s="24">
        <f t="shared" si="6"/>
        <v>2.9</v>
      </c>
      <c r="V9" s="22">
        <f t="shared" si="7"/>
        <v>1</v>
      </c>
      <c r="W9" s="25">
        <f t="shared" si="8"/>
        <v>10</v>
      </c>
      <c r="X9" s="25">
        <f t="shared" si="9"/>
        <v>77</v>
      </c>
    </row>
    <row r="10" spans="1:24" ht="48" customHeight="1" x14ac:dyDescent="0.25">
      <c r="A10" s="1">
        <v>2</v>
      </c>
      <c r="B10" s="16" t="s">
        <v>19</v>
      </c>
      <c r="C10" s="17" t="s">
        <v>32</v>
      </c>
      <c r="D10" s="17" t="s">
        <v>59</v>
      </c>
      <c r="E10" s="41">
        <v>440</v>
      </c>
      <c r="F10" s="19">
        <v>437</v>
      </c>
      <c r="G10" s="18">
        <f t="shared" si="0"/>
        <v>2</v>
      </c>
      <c r="H10" s="36">
        <v>16</v>
      </c>
      <c r="I10" s="19">
        <v>15</v>
      </c>
      <c r="J10" s="22">
        <f t="shared" si="1"/>
        <v>2</v>
      </c>
      <c r="K10" s="30">
        <v>62</v>
      </c>
      <c r="L10" s="26">
        <v>20</v>
      </c>
      <c r="M10" s="18">
        <f t="shared" si="2"/>
        <v>0</v>
      </c>
      <c r="N10" s="30">
        <v>72</v>
      </c>
      <c r="O10" s="21">
        <f t="shared" si="3"/>
        <v>2</v>
      </c>
      <c r="P10" s="30">
        <v>199</v>
      </c>
      <c r="Q10" s="22">
        <f t="shared" si="4"/>
        <v>2</v>
      </c>
      <c r="R10" s="30">
        <v>78</v>
      </c>
      <c r="S10" s="23">
        <f t="shared" si="5"/>
        <v>0</v>
      </c>
      <c r="T10" s="30">
        <v>102</v>
      </c>
      <c r="U10" s="24">
        <f t="shared" si="6"/>
        <v>6.4</v>
      </c>
      <c r="V10" s="22">
        <f t="shared" si="7"/>
        <v>2</v>
      </c>
      <c r="W10" s="25">
        <f t="shared" si="8"/>
        <v>10</v>
      </c>
      <c r="X10" s="25">
        <f t="shared" si="9"/>
        <v>77</v>
      </c>
    </row>
    <row r="11" spans="1:24" ht="48" customHeight="1" x14ac:dyDescent="0.25">
      <c r="A11" s="1">
        <v>5</v>
      </c>
      <c r="B11" s="16" t="s">
        <v>19</v>
      </c>
      <c r="C11" s="17" t="s">
        <v>34</v>
      </c>
      <c r="D11" s="17" t="s">
        <v>57</v>
      </c>
      <c r="E11" s="41">
        <v>70</v>
      </c>
      <c r="F11" s="19">
        <v>67</v>
      </c>
      <c r="G11" s="18">
        <f t="shared" si="0"/>
        <v>2</v>
      </c>
      <c r="H11" s="36">
        <v>4</v>
      </c>
      <c r="I11" s="19">
        <v>4</v>
      </c>
      <c r="J11" s="22">
        <f t="shared" si="1"/>
        <v>2</v>
      </c>
      <c r="K11" s="30">
        <v>10</v>
      </c>
      <c r="L11" s="20">
        <v>10</v>
      </c>
      <c r="M11" s="18">
        <f t="shared" si="2"/>
        <v>2</v>
      </c>
      <c r="N11" s="30">
        <v>26</v>
      </c>
      <c r="O11" s="21">
        <f t="shared" si="3"/>
        <v>2</v>
      </c>
      <c r="P11" s="30">
        <v>46</v>
      </c>
      <c r="Q11" s="22">
        <f t="shared" si="4"/>
        <v>2</v>
      </c>
      <c r="R11" s="30">
        <v>41</v>
      </c>
      <c r="S11" s="23">
        <f t="shared" si="5"/>
        <v>0</v>
      </c>
      <c r="T11" s="30">
        <v>13</v>
      </c>
      <c r="U11" s="24">
        <f t="shared" si="6"/>
        <v>3.3</v>
      </c>
      <c r="V11" s="22">
        <f t="shared" si="7"/>
        <v>1</v>
      </c>
      <c r="W11" s="25">
        <f t="shared" si="8"/>
        <v>9</v>
      </c>
      <c r="X11" s="25">
        <f t="shared" si="9"/>
        <v>69</v>
      </c>
    </row>
    <row r="12" spans="1:24" ht="48" customHeight="1" x14ac:dyDescent="0.25">
      <c r="A12" s="1">
        <v>1</v>
      </c>
      <c r="B12" s="16" t="s">
        <v>18</v>
      </c>
      <c r="C12" s="17" t="s">
        <v>31</v>
      </c>
      <c r="D12" s="17" t="s">
        <v>62</v>
      </c>
      <c r="E12" s="41">
        <v>655</v>
      </c>
      <c r="F12" s="19">
        <v>644</v>
      </c>
      <c r="G12" s="18">
        <f t="shared" si="0"/>
        <v>2</v>
      </c>
      <c r="H12" s="36">
        <v>38</v>
      </c>
      <c r="I12" s="19">
        <v>31</v>
      </c>
      <c r="J12" s="22">
        <f t="shared" si="1"/>
        <v>2</v>
      </c>
      <c r="K12" s="30">
        <v>138</v>
      </c>
      <c r="L12" s="26">
        <v>94</v>
      </c>
      <c r="M12" s="18">
        <f t="shared" si="2"/>
        <v>0</v>
      </c>
      <c r="N12" s="30">
        <v>243</v>
      </c>
      <c r="O12" s="21">
        <f t="shared" si="3"/>
        <v>2</v>
      </c>
      <c r="P12" s="30">
        <v>322</v>
      </c>
      <c r="Q12" s="22">
        <f t="shared" si="4"/>
        <v>2</v>
      </c>
      <c r="R12" s="30">
        <v>46</v>
      </c>
      <c r="S12" s="23">
        <f t="shared" si="5"/>
        <v>0</v>
      </c>
      <c r="T12" s="30">
        <v>115</v>
      </c>
      <c r="U12" s="24">
        <f t="shared" si="6"/>
        <v>3</v>
      </c>
      <c r="V12" s="22">
        <f t="shared" si="7"/>
        <v>1</v>
      </c>
      <c r="W12" s="25">
        <f t="shared" si="8"/>
        <v>9</v>
      </c>
      <c r="X12" s="25">
        <f t="shared" si="9"/>
        <v>69</v>
      </c>
    </row>
    <row r="13" spans="1:24" ht="48" customHeight="1" x14ac:dyDescent="0.25">
      <c r="A13" s="1">
        <v>11</v>
      </c>
      <c r="B13" s="16" t="s">
        <v>24</v>
      </c>
      <c r="C13" s="17" t="s">
        <v>40</v>
      </c>
      <c r="D13" s="17" t="s">
        <v>69</v>
      </c>
      <c r="E13" s="36">
        <v>389</v>
      </c>
      <c r="F13" s="28">
        <v>387</v>
      </c>
      <c r="G13" s="18">
        <f t="shared" si="0"/>
        <v>2</v>
      </c>
      <c r="H13" s="36">
        <v>19</v>
      </c>
      <c r="I13" s="28">
        <v>20</v>
      </c>
      <c r="J13" s="22">
        <f t="shared" si="1"/>
        <v>1</v>
      </c>
      <c r="K13" s="36">
        <v>30</v>
      </c>
      <c r="L13" s="28">
        <v>21</v>
      </c>
      <c r="M13" s="18">
        <f t="shared" si="2"/>
        <v>0</v>
      </c>
      <c r="N13" s="45">
        <v>158</v>
      </c>
      <c r="O13" s="21">
        <f t="shared" si="3"/>
        <v>2</v>
      </c>
      <c r="P13" s="36">
        <v>178</v>
      </c>
      <c r="Q13" s="22">
        <f t="shared" si="4"/>
        <v>2</v>
      </c>
      <c r="R13" s="36">
        <v>21</v>
      </c>
      <c r="S13" s="23">
        <f t="shared" si="5"/>
        <v>0</v>
      </c>
      <c r="T13" s="36">
        <v>89</v>
      </c>
      <c r="U13" s="24">
        <f t="shared" si="6"/>
        <v>4.7</v>
      </c>
      <c r="V13" s="22">
        <f t="shared" si="7"/>
        <v>2</v>
      </c>
      <c r="W13" s="25">
        <f t="shared" si="8"/>
        <v>9</v>
      </c>
      <c r="X13" s="25">
        <f t="shared" si="9"/>
        <v>69</v>
      </c>
    </row>
    <row r="14" spans="1:24" ht="48" customHeight="1" x14ac:dyDescent="0.25">
      <c r="A14" s="1">
        <v>10</v>
      </c>
      <c r="B14" s="16" t="s">
        <v>23</v>
      </c>
      <c r="C14" s="17" t="s">
        <v>39</v>
      </c>
      <c r="D14" s="17" t="s">
        <v>65</v>
      </c>
      <c r="E14" s="36">
        <v>581</v>
      </c>
      <c r="F14" s="28">
        <v>665</v>
      </c>
      <c r="G14" s="18">
        <f t="shared" si="0"/>
        <v>1</v>
      </c>
      <c r="H14" s="36">
        <v>23</v>
      </c>
      <c r="I14" s="28">
        <v>19</v>
      </c>
      <c r="J14" s="22">
        <f t="shared" si="1"/>
        <v>2</v>
      </c>
      <c r="K14" s="36">
        <v>105</v>
      </c>
      <c r="L14" s="28">
        <v>103</v>
      </c>
      <c r="M14" s="18">
        <f t="shared" si="2"/>
        <v>2</v>
      </c>
      <c r="N14" s="45">
        <v>35</v>
      </c>
      <c r="O14" s="21">
        <f t="shared" si="3"/>
        <v>0</v>
      </c>
      <c r="P14" s="36">
        <v>265</v>
      </c>
      <c r="Q14" s="22">
        <f t="shared" si="4"/>
        <v>2</v>
      </c>
      <c r="R14" s="36">
        <v>18</v>
      </c>
      <c r="S14" s="23">
        <f t="shared" si="5"/>
        <v>0</v>
      </c>
      <c r="T14" s="36">
        <v>175</v>
      </c>
      <c r="U14" s="24">
        <f t="shared" si="6"/>
        <v>7.6</v>
      </c>
      <c r="V14" s="22">
        <f t="shared" si="7"/>
        <v>2</v>
      </c>
      <c r="W14" s="25">
        <f t="shared" si="8"/>
        <v>7</v>
      </c>
      <c r="X14" s="25">
        <f t="shared" si="9"/>
        <v>54</v>
      </c>
    </row>
    <row r="15" spans="1:24" ht="48" customHeight="1" x14ac:dyDescent="0.25">
      <c r="A15" s="1">
        <v>7</v>
      </c>
      <c r="B15" s="16" t="s">
        <v>20</v>
      </c>
      <c r="C15" s="17" t="s">
        <v>36</v>
      </c>
      <c r="D15" s="17" t="s">
        <v>75</v>
      </c>
      <c r="E15" s="36">
        <v>847</v>
      </c>
      <c r="F15" s="28">
        <v>1023</v>
      </c>
      <c r="G15" s="18">
        <f t="shared" si="0"/>
        <v>1</v>
      </c>
      <c r="H15" s="36">
        <v>28</v>
      </c>
      <c r="I15" s="28">
        <v>27</v>
      </c>
      <c r="J15" s="22">
        <f t="shared" si="1"/>
        <v>2</v>
      </c>
      <c r="K15" s="36">
        <v>83</v>
      </c>
      <c r="L15" s="28">
        <v>159</v>
      </c>
      <c r="M15" s="18">
        <f t="shared" si="2"/>
        <v>0</v>
      </c>
      <c r="N15" s="45">
        <v>0</v>
      </c>
      <c r="O15" s="21">
        <f t="shared" si="3"/>
        <v>0</v>
      </c>
      <c r="P15" s="36">
        <v>348</v>
      </c>
      <c r="Q15" s="22">
        <f t="shared" si="4"/>
        <v>2</v>
      </c>
      <c r="R15" s="36">
        <v>0</v>
      </c>
      <c r="S15" s="23">
        <f t="shared" si="5"/>
        <v>0</v>
      </c>
      <c r="T15" s="36">
        <v>42</v>
      </c>
      <c r="U15" s="24">
        <f t="shared" si="6"/>
        <v>1.5</v>
      </c>
      <c r="V15" s="22">
        <f t="shared" si="7"/>
        <v>1</v>
      </c>
      <c r="W15" s="25">
        <f t="shared" si="8"/>
        <v>6</v>
      </c>
      <c r="X15" s="25">
        <f t="shared" si="9"/>
        <v>46</v>
      </c>
    </row>
    <row r="16" spans="1:24" ht="48" customHeight="1" x14ac:dyDescent="0.25">
      <c r="B16" s="16" t="s">
        <v>29</v>
      </c>
      <c r="C16" s="27" t="s">
        <v>49</v>
      </c>
      <c r="D16" s="27" t="s">
        <v>73</v>
      </c>
      <c r="E16" s="36">
        <v>574</v>
      </c>
      <c r="F16" s="28">
        <v>2728</v>
      </c>
      <c r="G16" s="18">
        <f t="shared" si="0"/>
        <v>0</v>
      </c>
      <c r="H16" s="36">
        <v>48</v>
      </c>
      <c r="I16" s="28">
        <v>63</v>
      </c>
      <c r="J16" s="22">
        <f t="shared" si="1"/>
        <v>1</v>
      </c>
      <c r="K16" s="36">
        <v>61</v>
      </c>
      <c r="L16" s="28">
        <v>44</v>
      </c>
      <c r="M16" s="18">
        <f t="shared" si="2"/>
        <v>0</v>
      </c>
      <c r="N16" s="45">
        <v>70</v>
      </c>
      <c r="O16" s="21">
        <f t="shared" si="3"/>
        <v>2</v>
      </c>
      <c r="P16" s="36">
        <v>241</v>
      </c>
      <c r="Q16" s="22">
        <f t="shared" si="4"/>
        <v>2</v>
      </c>
      <c r="R16" s="36">
        <v>2</v>
      </c>
      <c r="S16" s="23">
        <f t="shared" si="5"/>
        <v>0</v>
      </c>
      <c r="T16" s="36">
        <v>27</v>
      </c>
      <c r="U16" s="24">
        <f t="shared" si="6"/>
        <v>0.6</v>
      </c>
      <c r="V16" s="22">
        <f t="shared" si="7"/>
        <v>0</v>
      </c>
      <c r="W16" s="25">
        <f t="shared" si="8"/>
        <v>5</v>
      </c>
      <c r="X16" s="25">
        <f t="shared" si="9"/>
        <v>38</v>
      </c>
    </row>
    <row r="17" spans="1:24" ht="48" customHeight="1" x14ac:dyDescent="0.25">
      <c r="B17" s="16" t="s">
        <v>25</v>
      </c>
      <c r="C17" s="17" t="s">
        <v>42</v>
      </c>
      <c r="D17" s="17" t="s">
        <v>71</v>
      </c>
      <c r="E17" s="36">
        <v>124</v>
      </c>
      <c r="F17" s="28">
        <v>184</v>
      </c>
      <c r="G17" s="18">
        <f t="shared" si="0"/>
        <v>0</v>
      </c>
      <c r="H17" s="36">
        <v>8</v>
      </c>
      <c r="I17" s="28">
        <v>6</v>
      </c>
      <c r="J17" s="22">
        <f t="shared" si="1"/>
        <v>2</v>
      </c>
      <c r="K17" s="36">
        <v>13</v>
      </c>
      <c r="L17" s="28">
        <v>11</v>
      </c>
      <c r="M17" s="18">
        <f t="shared" si="2"/>
        <v>1</v>
      </c>
      <c r="N17" s="45">
        <v>14</v>
      </c>
      <c r="O17" s="21">
        <f t="shared" si="3"/>
        <v>2</v>
      </c>
      <c r="P17" s="36">
        <v>0</v>
      </c>
      <c r="Q17" s="22">
        <f t="shared" si="4"/>
        <v>0</v>
      </c>
      <c r="R17" s="36">
        <v>0</v>
      </c>
      <c r="S17" s="23">
        <f t="shared" si="5"/>
        <v>0</v>
      </c>
      <c r="T17" s="36">
        <v>11</v>
      </c>
      <c r="U17" s="24">
        <f t="shared" si="6"/>
        <v>1.4</v>
      </c>
      <c r="V17" s="22">
        <f t="shared" si="7"/>
        <v>1</v>
      </c>
      <c r="W17" s="25">
        <f t="shared" si="8"/>
        <v>5</v>
      </c>
      <c r="X17" s="25">
        <f t="shared" si="9"/>
        <v>38</v>
      </c>
    </row>
    <row r="18" spans="1:24" ht="48" customHeight="1" x14ac:dyDescent="0.25">
      <c r="B18" s="16" t="s">
        <v>26</v>
      </c>
      <c r="C18" s="31" t="s">
        <v>43</v>
      </c>
      <c r="D18" s="31" t="s">
        <v>72</v>
      </c>
      <c r="E18" s="36">
        <v>435</v>
      </c>
      <c r="F18" s="28">
        <v>473</v>
      </c>
      <c r="G18" s="18">
        <f t="shared" si="0"/>
        <v>2</v>
      </c>
      <c r="H18" s="36">
        <v>21</v>
      </c>
      <c r="I18" s="28">
        <v>20</v>
      </c>
      <c r="J18" s="22">
        <f t="shared" si="1"/>
        <v>2</v>
      </c>
      <c r="K18" s="36">
        <v>71</v>
      </c>
      <c r="L18" s="28">
        <v>22</v>
      </c>
      <c r="M18" s="18">
        <f t="shared" si="2"/>
        <v>0</v>
      </c>
      <c r="N18" s="45">
        <v>0</v>
      </c>
      <c r="O18" s="21">
        <f t="shared" si="3"/>
        <v>0</v>
      </c>
      <c r="P18" s="36">
        <v>0</v>
      </c>
      <c r="Q18" s="22">
        <f t="shared" si="4"/>
        <v>0</v>
      </c>
      <c r="R18" s="36">
        <v>0</v>
      </c>
      <c r="S18" s="23">
        <f t="shared" si="5"/>
        <v>0</v>
      </c>
      <c r="T18" s="36">
        <v>56</v>
      </c>
      <c r="U18" s="24">
        <f t="shared" si="6"/>
        <v>2.7</v>
      </c>
      <c r="V18" s="22">
        <f t="shared" si="7"/>
        <v>1</v>
      </c>
      <c r="W18" s="25">
        <f t="shared" si="8"/>
        <v>5</v>
      </c>
      <c r="X18" s="25">
        <f t="shared" si="9"/>
        <v>38</v>
      </c>
    </row>
    <row r="19" spans="1:24" ht="48" customHeight="1" x14ac:dyDescent="0.25">
      <c r="A19" s="5">
        <v>8</v>
      </c>
      <c r="B19" s="16" t="s">
        <v>21</v>
      </c>
      <c r="C19" s="17" t="s">
        <v>37</v>
      </c>
      <c r="D19" s="17" t="s">
        <v>63</v>
      </c>
      <c r="E19" s="36">
        <v>69</v>
      </c>
      <c r="F19" s="28">
        <v>305</v>
      </c>
      <c r="G19" s="18">
        <f t="shared" si="0"/>
        <v>0</v>
      </c>
      <c r="H19" s="36">
        <v>18</v>
      </c>
      <c r="I19" s="28">
        <v>15</v>
      </c>
      <c r="J19" s="22">
        <f t="shared" si="1"/>
        <v>2</v>
      </c>
      <c r="K19" s="36">
        <v>43</v>
      </c>
      <c r="L19" s="28">
        <v>42</v>
      </c>
      <c r="M19" s="18">
        <f t="shared" si="2"/>
        <v>2</v>
      </c>
      <c r="N19" s="45">
        <v>35</v>
      </c>
      <c r="O19" s="21">
        <f t="shared" si="3"/>
        <v>0</v>
      </c>
      <c r="P19" s="36">
        <v>105</v>
      </c>
      <c r="Q19" s="22">
        <f t="shared" si="4"/>
        <v>2</v>
      </c>
      <c r="R19" s="36">
        <v>0</v>
      </c>
      <c r="S19" s="23">
        <f t="shared" si="5"/>
        <v>0</v>
      </c>
      <c r="T19" s="36">
        <v>9</v>
      </c>
      <c r="U19" s="24">
        <f t="shared" si="6"/>
        <v>0.5</v>
      </c>
      <c r="V19" s="22">
        <f t="shared" si="7"/>
        <v>0</v>
      </c>
      <c r="W19" s="25">
        <f t="shared" si="8"/>
        <v>4</v>
      </c>
      <c r="X19" s="25">
        <f t="shared" si="9"/>
        <v>31</v>
      </c>
    </row>
    <row r="20" spans="1:24" ht="48" customHeight="1" x14ac:dyDescent="0.25">
      <c r="A20" s="5">
        <v>9</v>
      </c>
      <c r="B20" s="16" t="s">
        <v>22</v>
      </c>
      <c r="C20" s="17" t="s">
        <v>38</v>
      </c>
      <c r="D20" s="17" t="s">
        <v>76</v>
      </c>
      <c r="E20" s="36">
        <v>279</v>
      </c>
      <c r="F20" s="28">
        <v>454</v>
      </c>
      <c r="G20" s="18">
        <f t="shared" si="0"/>
        <v>0</v>
      </c>
      <c r="H20" s="36">
        <v>17</v>
      </c>
      <c r="I20" s="28">
        <v>15</v>
      </c>
      <c r="J20" s="22">
        <f t="shared" si="1"/>
        <v>2</v>
      </c>
      <c r="K20" s="36">
        <v>85</v>
      </c>
      <c r="L20" s="28">
        <v>15</v>
      </c>
      <c r="M20" s="18">
        <f t="shared" si="2"/>
        <v>0</v>
      </c>
      <c r="N20" s="45">
        <v>0</v>
      </c>
      <c r="O20" s="21">
        <f t="shared" si="3"/>
        <v>0</v>
      </c>
      <c r="P20" s="36">
        <v>0</v>
      </c>
      <c r="Q20" s="22">
        <f t="shared" si="4"/>
        <v>0</v>
      </c>
      <c r="R20" s="36">
        <v>0</v>
      </c>
      <c r="S20" s="23">
        <f t="shared" si="5"/>
        <v>0</v>
      </c>
      <c r="T20" s="36">
        <v>18</v>
      </c>
      <c r="U20" s="24">
        <f t="shared" si="6"/>
        <v>1.1000000000000001</v>
      </c>
      <c r="V20" s="22">
        <f t="shared" si="7"/>
        <v>1</v>
      </c>
      <c r="W20" s="25">
        <f t="shared" si="8"/>
        <v>3</v>
      </c>
      <c r="X20" s="25">
        <f t="shared" si="9"/>
        <v>23</v>
      </c>
    </row>
    <row r="21" spans="1:24" ht="48" customHeight="1" x14ac:dyDescent="0.25">
      <c r="A21" s="6"/>
      <c r="B21" s="16" t="s">
        <v>28</v>
      </c>
      <c r="C21" s="27" t="s">
        <v>46</v>
      </c>
      <c r="D21" s="27" t="s">
        <v>64</v>
      </c>
      <c r="E21" s="36">
        <v>156</v>
      </c>
      <c r="F21" s="28">
        <v>389</v>
      </c>
      <c r="G21" s="18">
        <f t="shared" si="0"/>
        <v>0</v>
      </c>
      <c r="H21" s="36">
        <v>12</v>
      </c>
      <c r="I21" s="28">
        <v>14</v>
      </c>
      <c r="J21" s="22">
        <f t="shared" si="1"/>
        <v>1</v>
      </c>
      <c r="K21" s="36">
        <v>22</v>
      </c>
      <c r="L21" s="28">
        <v>39</v>
      </c>
      <c r="M21" s="18">
        <f t="shared" si="2"/>
        <v>0</v>
      </c>
      <c r="N21" s="45">
        <v>77</v>
      </c>
      <c r="O21" s="21">
        <f t="shared" si="3"/>
        <v>2</v>
      </c>
      <c r="P21" s="36">
        <v>0</v>
      </c>
      <c r="Q21" s="22">
        <f t="shared" si="4"/>
        <v>0</v>
      </c>
      <c r="R21" s="36">
        <v>0</v>
      </c>
      <c r="S21" s="23">
        <f t="shared" si="5"/>
        <v>0</v>
      </c>
      <c r="T21" s="36">
        <v>0</v>
      </c>
      <c r="U21" s="24">
        <f t="shared" si="6"/>
        <v>0</v>
      </c>
      <c r="V21" s="22">
        <f t="shared" si="7"/>
        <v>0</v>
      </c>
      <c r="W21" s="25">
        <f t="shared" si="8"/>
        <v>3</v>
      </c>
      <c r="X21" s="25">
        <f t="shared" si="9"/>
        <v>23</v>
      </c>
    </row>
    <row r="22" spans="1:24" ht="48" customHeight="1" x14ac:dyDescent="0.25">
      <c r="B22" s="16" t="s">
        <v>27</v>
      </c>
      <c r="C22" s="27" t="s">
        <v>44</v>
      </c>
      <c r="D22" s="27" t="s">
        <v>70</v>
      </c>
      <c r="E22" s="36">
        <v>395</v>
      </c>
      <c r="F22" s="28">
        <v>496</v>
      </c>
      <c r="G22" s="18">
        <f t="shared" si="0"/>
        <v>0</v>
      </c>
      <c r="H22" s="36">
        <v>24</v>
      </c>
      <c r="I22" s="28">
        <v>24</v>
      </c>
      <c r="J22" s="22">
        <f t="shared" si="1"/>
        <v>2</v>
      </c>
      <c r="K22" s="36">
        <v>156</v>
      </c>
      <c r="L22" s="28">
        <v>165</v>
      </c>
      <c r="M22" s="18">
        <f t="shared" si="2"/>
        <v>2</v>
      </c>
      <c r="N22" s="45">
        <v>6</v>
      </c>
      <c r="O22" s="21">
        <f t="shared" si="3"/>
        <v>0</v>
      </c>
      <c r="P22" s="36">
        <v>0</v>
      </c>
      <c r="Q22" s="22">
        <f t="shared" si="4"/>
        <v>0</v>
      </c>
      <c r="R22" s="36">
        <v>0</v>
      </c>
      <c r="S22" s="23">
        <f t="shared" si="5"/>
        <v>0</v>
      </c>
      <c r="T22" s="36">
        <v>3</v>
      </c>
      <c r="U22" s="24">
        <f t="shared" si="6"/>
        <v>0.1</v>
      </c>
      <c r="V22" s="22">
        <f t="shared" si="7"/>
        <v>0</v>
      </c>
      <c r="W22" s="25">
        <f t="shared" si="8"/>
        <v>2</v>
      </c>
      <c r="X22" s="25">
        <f t="shared" si="9"/>
        <v>15</v>
      </c>
    </row>
    <row r="23" spans="1:24" ht="48" customHeight="1" x14ac:dyDescent="0.25">
      <c r="A23" s="5">
        <v>3</v>
      </c>
      <c r="B23" s="16" t="s">
        <v>17</v>
      </c>
      <c r="C23" s="17" t="s">
        <v>30</v>
      </c>
      <c r="D23" s="17" t="s">
        <v>74</v>
      </c>
      <c r="E23" s="36">
        <v>42</v>
      </c>
      <c r="F23" s="28">
        <v>347</v>
      </c>
      <c r="G23" s="18">
        <f t="shared" si="0"/>
        <v>0</v>
      </c>
      <c r="H23" s="41">
        <v>17</v>
      </c>
      <c r="I23" s="28">
        <v>14</v>
      </c>
      <c r="J23" s="22">
        <f t="shared" si="1"/>
        <v>2</v>
      </c>
      <c r="K23" s="41">
        <v>18</v>
      </c>
      <c r="L23" s="28">
        <v>18</v>
      </c>
      <c r="M23" s="18">
        <f t="shared" si="2"/>
        <v>2</v>
      </c>
      <c r="N23" s="45">
        <v>0</v>
      </c>
      <c r="O23" s="21">
        <f t="shared" si="3"/>
        <v>0</v>
      </c>
      <c r="P23" s="36">
        <v>0</v>
      </c>
      <c r="Q23" s="22">
        <f t="shared" si="4"/>
        <v>0</v>
      </c>
      <c r="R23" s="36">
        <v>0</v>
      </c>
      <c r="S23" s="23">
        <f t="shared" si="5"/>
        <v>0</v>
      </c>
      <c r="T23" s="36">
        <v>0</v>
      </c>
      <c r="U23" s="24">
        <f t="shared" si="6"/>
        <v>0</v>
      </c>
      <c r="V23" s="22">
        <f t="shared" si="7"/>
        <v>0</v>
      </c>
      <c r="W23" s="25">
        <f t="shared" si="8"/>
        <v>2</v>
      </c>
      <c r="X23" s="25">
        <f t="shared" si="9"/>
        <v>15</v>
      </c>
    </row>
    <row r="24" spans="1:24" ht="48" customHeight="1" x14ac:dyDescent="0.25">
      <c r="B24" s="16" t="s">
        <v>29</v>
      </c>
      <c r="C24" s="27" t="s">
        <v>51</v>
      </c>
      <c r="D24" s="27" t="s">
        <v>78</v>
      </c>
      <c r="E24" s="36">
        <v>360</v>
      </c>
      <c r="F24" s="28">
        <v>1225</v>
      </c>
      <c r="G24" s="18">
        <f t="shared" si="0"/>
        <v>0</v>
      </c>
      <c r="H24" s="36">
        <v>25</v>
      </c>
      <c r="I24" s="28">
        <v>41</v>
      </c>
      <c r="J24" s="22">
        <f t="shared" si="1"/>
        <v>1</v>
      </c>
      <c r="K24" s="36">
        <v>54</v>
      </c>
      <c r="L24" s="28">
        <v>24</v>
      </c>
      <c r="M24" s="18">
        <f t="shared" si="2"/>
        <v>0</v>
      </c>
      <c r="N24" s="45">
        <v>0</v>
      </c>
      <c r="O24" s="21">
        <f t="shared" si="3"/>
        <v>0</v>
      </c>
      <c r="P24" s="36">
        <v>0</v>
      </c>
      <c r="Q24" s="22">
        <f t="shared" si="4"/>
        <v>0</v>
      </c>
      <c r="R24" s="36">
        <v>0</v>
      </c>
      <c r="S24" s="23">
        <f t="shared" si="5"/>
        <v>0</v>
      </c>
      <c r="T24" s="36">
        <v>73</v>
      </c>
      <c r="U24" s="24">
        <f t="shared" si="6"/>
        <v>2.9</v>
      </c>
      <c r="V24" s="22">
        <f t="shared" si="7"/>
        <v>1</v>
      </c>
      <c r="W24" s="25">
        <f t="shared" si="8"/>
        <v>2</v>
      </c>
      <c r="X24" s="25">
        <f t="shared" si="9"/>
        <v>15</v>
      </c>
    </row>
    <row r="25" spans="1:24" ht="48" customHeight="1" x14ac:dyDescent="0.25">
      <c r="B25" s="16" t="s">
        <v>29</v>
      </c>
      <c r="C25" s="27" t="s">
        <v>50</v>
      </c>
      <c r="D25" s="27" t="s">
        <v>79</v>
      </c>
      <c r="E25" s="36">
        <v>307</v>
      </c>
      <c r="F25" s="28">
        <v>960</v>
      </c>
      <c r="G25" s="18">
        <f t="shared" si="0"/>
        <v>0</v>
      </c>
      <c r="H25" s="36">
        <v>36</v>
      </c>
      <c r="I25" s="28">
        <v>22</v>
      </c>
      <c r="J25" s="22">
        <f t="shared" si="1"/>
        <v>2</v>
      </c>
      <c r="K25" s="36">
        <v>26</v>
      </c>
      <c r="L25" s="28">
        <v>67</v>
      </c>
      <c r="M25" s="18">
        <f t="shared" si="2"/>
        <v>0</v>
      </c>
      <c r="N25" s="45">
        <v>0</v>
      </c>
      <c r="O25" s="21">
        <f t="shared" si="3"/>
        <v>0</v>
      </c>
      <c r="P25" s="36">
        <v>0</v>
      </c>
      <c r="Q25" s="22">
        <f t="shared" si="4"/>
        <v>0</v>
      </c>
      <c r="R25" s="36">
        <v>0</v>
      </c>
      <c r="S25" s="23">
        <f t="shared" si="5"/>
        <v>0</v>
      </c>
      <c r="T25" s="36">
        <v>17</v>
      </c>
      <c r="U25" s="24">
        <f t="shared" si="6"/>
        <v>0.5</v>
      </c>
      <c r="V25" s="22">
        <f t="shared" si="7"/>
        <v>0</v>
      </c>
      <c r="W25" s="25">
        <f t="shared" si="8"/>
        <v>2</v>
      </c>
      <c r="X25" s="25">
        <f t="shared" si="9"/>
        <v>15</v>
      </c>
    </row>
    <row r="26" spans="1:24" ht="48" customHeight="1" x14ac:dyDescent="0.25">
      <c r="B26" s="16" t="s">
        <v>27</v>
      </c>
      <c r="C26" s="27" t="s">
        <v>45</v>
      </c>
      <c r="D26" s="27" t="s">
        <v>77</v>
      </c>
      <c r="E26" s="36">
        <v>0</v>
      </c>
      <c r="F26" s="28">
        <v>292</v>
      </c>
      <c r="G26" s="18">
        <f t="shared" si="0"/>
        <v>0</v>
      </c>
      <c r="H26" s="36">
        <v>13</v>
      </c>
      <c r="I26" s="28">
        <v>14</v>
      </c>
      <c r="J26" s="22">
        <f t="shared" si="1"/>
        <v>1</v>
      </c>
      <c r="K26" s="36">
        <v>20</v>
      </c>
      <c r="L26" s="28">
        <v>38</v>
      </c>
      <c r="M26" s="18">
        <f t="shared" si="2"/>
        <v>0</v>
      </c>
      <c r="N26" s="45">
        <v>0</v>
      </c>
      <c r="O26" s="21">
        <f t="shared" si="3"/>
        <v>0</v>
      </c>
      <c r="P26" s="36">
        <v>0</v>
      </c>
      <c r="Q26" s="22">
        <f t="shared" si="4"/>
        <v>0</v>
      </c>
      <c r="R26" s="36">
        <v>0</v>
      </c>
      <c r="S26" s="23">
        <f t="shared" si="5"/>
        <v>0</v>
      </c>
      <c r="T26" s="36">
        <v>1</v>
      </c>
      <c r="U26" s="24">
        <f t="shared" si="6"/>
        <v>0.1</v>
      </c>
      <c r="V26" s="22">
        <f t="shared" si="7"/>
        <v>0</v>
      </c>
      <c r="W26" s="25">
        <f t="shared" si="8"/>
        <v>1</v>
      </c>
      <c r="X26" s="25">
        <f t="shared" si="9"/>
        <v>8</v>
      </c>
    </row>
    <row r="29" spans="1:24" ht="22.5" customHeight="1" x14ac:dyDescent="0.25">
      <c r="L29" s="38" t="s">
        <v>82</v>
      </c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5">
        <f>AVERAGE(W4:W26)</f>
        <v>6.4782608695652177</v>
      </c>
      <c r="X29" s="25">
        <f>AVERAGE(X4:X26)</f>
        <v>49.695652173913047</v>
      </c>
    </row>
  </sheetData>
  <autoFilter ref="A3:X26">
    <sortState ref="A4:X26">
      <sortCondition descending="1" ref="X3:X26"/>
    </sortState>
  </autoFilter>
  <sortState ref="A3:X26">
    <sortCondition descending="1" ref="X3"/>
  </sortState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L5:L7 F5:F7 I5:I7">
      <formula1>0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kornienko</cp:lastModifiedBy>
  <dcterms:created xsi:type="dcterms:W3CDTF">2021-06-08T23:02:37Z</dcterms:created>
  <dcterms:modified xsi:type="dcterms:W3CDTF">2022-03-04T05:39:40Z</dcterms:modified>
</cp:coreProperties>
</file>