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15150" windowHeight="8040" tabRatio="847" activeTab="2"/>
  </bookViews>
  <sheets>
    <sheet name="Кол-во групп ЕУ_сентябрь" sheetId="102" r:id="rId1"/>
    <sheet name="А-Сах" sheetId="20" r:id="rId2"/>
    <sheet name="Анива" sheetId="39" r:id="rId3"/>
    <sheet name="Долинск" sheetId="40" r:id="rId4"/>
    <sheet name="Корсаков" sheetId="64" r:id="rId5"/>
    <sheet name="Курильск" sheetId="42" r:id="rId6"/>
    <sheet name="Макаров" sheetId="65" r:id="rId7"/>
    <sheet name="Невельск" sheetId="66" r:id="rId8"/>
    <sheet name="Ноглики" sheetId="90" r:id="rId9"/>
    <sheet name="Оха" sheetId="91" r:id="rId10"/>
    <sheet name="Поронайск" sheetId="93" r:id="rId11"/>
    <sheet name="С-Курильск" sheetId="94" r:id="rId12"/>
    <sheet name="Смирных" sheetId="95" r:id="rId13"/>
    <sheet name="Томари" sheetId="96" r:id="rId14"/>
    <sheet name="Тымовск" sheetId="97" r:id="rId15"/>
    <sheet name="Углегорск" sheetId="98" r:id="rId16"/>
    <sheet name="Холмск" sheetId="92" r:id="rId17"/>
    <sheet name="Ю-Курильск" sheetId="99" r:id="rId18"/>
    <sheet name="Ю-Сахалинск" sheetId="100" r:id="rId19"/>
    <sheet name="Кол-во воспитанников" sheetId="59" r:id="rId20"/>
    <sheet name="Свод_МО" sheetId="60" r:id="rId21"/>
    <sheet name="СВОД_ДОО" sheetId="62" r:id="rId22"/>
  </sheets>
  <definedNames>
    <definedName name="_xlnm._FilterDatabase" localSheetId="2" hidden="1">Анива!$A$1:$AA$14</definedName>
    <definedName name="_xlnm._FilterDatabase" localSheetId="1" hidden="1">'А-Сах'!$A$2:$AA$8</definedName>
    <definedName name="_xlnm._FilterDatabase" localSheetId="3" hidden="1">Долинск!$A$1:$AA$14</definedName>
    <definedName name="_xlnm._FilterDatabase" localSheetId="4" hidden="1">Корсаков!$A$1:$AA$17</definedName>
    <definedName name="_xlnm._FilterDatabase" localSheetId="5" hidden="1">Курильск!$A$1:$AA$7</definedName>
    <definedName name="_xlnm._FilterDatabase" localSheetId="6" hidden="1">Макаров!$A$1:$AA$7</definedName>
    <definedName name="_xlnm._FilterDatabase" localSheetId="7" hidden="1">Невельск!$A$1:$AA$12</definedName>
    <definedName name="_xlnm._FilterDatabase" localSheetId="8" hidden="1">Ноглики!$A$1:$AA$11</definedName>
    <definedName name="_xlnm._FilterDatabase" localSheetId="9" hidden="1">Оха!$A$1:$AA$1</definedName>
    <definedName name="_xlnm._FilterDatabase" localSheetId="10" hidden="1">Поронайск!$A$1:$AA$13</definedName>
    <definedName name="_xlnm._FilterDatabase" localSheetId="21" hidden="1">СВОД_ДОО!$A$1:$EZ$203</definedName>
    <definedName name="_xlnm._FilterDatabase" localSheetId="12" hidden="1">Смирных!$A$1:$AA$11</definedName>
    <definedName name="_xlnm._FilterDatabase" localSheetId="13" hidden="1">Томари!$A$1:$AA$9</definedName>
    <definedName name="_xlnm._FilterDatabase" localSheetId="14" hidden="1">Тымовск!$A$1:$AA$16</definedName>
    <definedName name="_xlnm._FilterDatabase" localSheetId="15" hidden="1">Углегорск!$A$1:$AA$15</definedName>
    <definedName name="_xlnm._FilterDatabase" localSheetId="16" hidden="1">Холмск!$A$1:$AA$19</definedName>
    <definedName name="_xlnm._FilterDatabase" localSheetId="17" hidden="1">'Ю-Курильск'!$A$1:$AA$11</definedName>
    <definedName name="_xlnm._FilterDatabase" localSheetId="18" hidden="1">'Ю-Сахалинск'!$A$1:$AA$55</definedName>
  </definedNames>
  <calcPr calcId="162913"/>
</workbook>
</file>

<file path=xl/calcChain.xml><?xml version="1.0" encoding="utf-8"?>
<calcChain xmlns="http://schemas.openxmlformats.org/spreadsheetml/2006/main">
  <c r="W203" i="62" l="1"/>
  <c r="S203" i="62"/>
  <c r="T203" i="62" s="1"/>
  <c r="P203" i="62"/>
  <c r="L203" i="62"/>
  <c r="J203" i="62"/>
  <c r="F203" i="62"/>
  <c r="W202" i="62"/>
  <c r="S202" i="62"/>
  <c r="T202" i="62" s="1"/>
  <c r="P202" i="62"/>
  <c r="L202" i="62"/>
  <c r="J202" i="62"/>
  <c r="F202" i="62"/>
  <c r="W201" i="62"/>
  <c r="S201" i="62"/>
  <c r="T201" i="62" s="1"/>
  <c r="P201" i="62"/>
  <c r="L201" i="62"/>
  <c r="J201" i="62"/>
  <c r="F201" i="62"/>
  <c r="W200" i="62"/>
  <c r="S200" i="62"/>
  <c r="T200" i="62" s="1"/>
  <c r="P200" i="62"/>
  <c r="L200" i="62"/>
  <c r="J200" i="62"/>
  <c r="F200" i="62"/>
  <c r="W194" i="62"/>
  <c r="S194" i="62"/>
  <c r="T194" i="62" s="1"/>
  <c r="P194" i="62"/>
  <c r="L194" i="62"/>
  <c r="J194" i="62"/>
  <c r="F194" i="62"/>
  <c r="W193" i="62"/>
  <c r="S193" i="62"/>
  <c r="T193" i="62" s="1"/>
  <c r="P193" i="62"/>
  <c r="L193" i="62"/>
  <c r="J193" i="62"/>
  <c r="F193" i="62"/>
  <c r="W182" i="62"/>
  <c r="S182" i="62"/>
  <c r="T182" i="62" s="1"/>
  <c r="P182" i="62"/>
  <c r="L182" i="62"/>
  <c r="J182" i="62"/>
  <c r="F182" i="62"/>
  <c r="W181" i="62"/>
  <c r="S181" i="62"/>
  <c r="T181" i="62" s="1"/>
  <c r="P181" i="62"/>
  <c r="L181" i="62"/>
  <c r="J181" i="62"/>
  <c r="F181" i="62"/>
  <c r="W180" i="62"/>
  <c r="S180" i="62"/>
  <c r="T180" i="62" s="1"/>
  <c r="P180" i="62"/>
  <c r="L180" i="62"/>
  <c r="J180" i="62"/>
  <c r="F180" i="62"/>
  <c r="W179" i="62"/>
  <c r="S179" i="62"/>
  <c r="T179" i="62" s="1"/>
  <c r="P179" i="62"/>
  <c r="L179" i="62"/>
  <c r="J179" i="62"/>
  <c r="F179" i="62"/>
  <c r="W178" i="62"/>
  <c r="S178" i="62"/>
  <c r="T178" i="62" s="1"/>
  <c r="P178" i="62"/>
  <c r="L178" i="62"/>
  <c r="J178" i="62"/>
  <c r="F178" i="62"/>
  <c r="W177" i="62"/>
  <c r="S177" i="62"/>
  <c r="T177" i="62" s="1"/>
  <c r="P177" i="62"/>
  <c r="L177" i="62"/>
  <c r="J177" i="62"/>
  <c r="F177" i="62"/>
  <c r="W168" i="62"/>
  <c r="S168" i="62"/>
  <c r="T168" i="62" s="1"/>
  <c r="P168" i="62"/>
  <c r="L168" i="62"/>
  <c r="J168" i="62"/>
  <c r="F168" i="62"/>
  <c r="W167" i="62"/>
  <c r="S167" i="62"/>
  <c r="T167" i="62" s="1"/>
  <c r="P167" i="62"/>
  <c r="L167" i="62"/>
  <c r="J167" i="62"/>
  <c r="F167" i="62"/>
  <c r="W166" i="62"/>
  <c r="S166" i="62"/>
  <c r="T166" i="62" s="1"/>
  <c r="P166" i="62"/>
  <c r="L166" i="62"/>
  <c r="J166" i="62"/>
  <c r="F166" i="62"/>
  <c r="W165" i="62"/>
  <c r="S165" i="62"/>
  <c r="T165" i="62" s="1"/>
  <c r="P165" i="62"/>
  <c r="L165" i="62"/>
  <c r="J165" i="62"/>
  <c r="F165" i="62"/>
  <c r="W164" i="62"/>
  <c r="S164" i="62"/>
  <c r="T164" i="62" s="1"/>
  <c r="P164" i="62"/>
  <c r="L164" i="62"/>
  <c r="J164" i="62"/>
  <c r="F164" i="62"/>
  <c r="W163" i="62"/>
  <c r="S163" i="62"/>
  <c r="T163" i="62" s="1"/>
  <c r="P163" i="62"/>
  <c r="L163" i="62"/>
  <c r="J163" i="62"/>
  <c r="F163" i="62"/>
  <c r="W162" i="62"/>
  <c r="S162" i="62"/>
  <c r="T162" i="62" s="1"/>
  <c r="P162" i="62"/>
  <c r="L162" i="62"/>
  <c r="J162" i="62"/>
  <c r="F162" i="62"/>
  <c r="W161" i="62"/>
  <c r="S161" i="62"/>
  <c r="T161" i="62" s="1"/>
  <c r="P161" i="62"/>
  <c r="L161" i="62"/>
  <c r="J161" i="62"/>
  <c r="F161" i="62"/>
  <c r="W160" i="62"/>
  <c r="S160" i="62"/>
  <c r="T160" i="62" s="1"/>
  <c r="P160" i="62"/>
  <c r="L160" i="62"/>
  <c r="J160" i="62"/>
  <c r="F160" i="62"/>
  <c r="W159" i="62"/>
  <c r="S159" i="62"/>
  <c r="T159" i="62" s="1"/>
  <c r="P159" i="62"/>
  <c r="L159" i="62"/>
  <c r="J159" i="62"/>
  <c r="F159" i="62"/>
  <c r="W130" i="62"/>
  <c r="S130" i="62"/>
  <c r="T130" i="62" s="1"/>
  <c r="P130" i="62"/>
  <c r="L130" i="62"/>
  <c r="J130" i="62"/>
  <c r="F130" i="62"/>
  <c r="W129" i="62"/>
  <c r="S129" i="62"/>
  <c r="T129" i="62" s="1"/>
  <c r="P129" i="62"/>
  <c r="L129" i="62"/>
  <c r="J129" i="62"/>
  <c r="F129" i="62"/>
  <c r="W128" i="62"/>
  <c r="S128" i="62"/>
  <c r="T128" i="62" s="1"/>
  <c r="P128" i="62"/>
  <c r="L128" i="62"/>
  <c r="J128" i="62"/>
  <c r="F128" i="62"/>
  <c r="W127" i="62"/>
  <c r="S127" i="62"/>
  <c r="T127" i="62" s="1"/>
  <c r="P127" i="62"/>
  <c r="L127" i="62"/>
  <c r="J127" i="62"/>
  <c r="F127" i="62"/>
  <c r="W126" i="62"/>
  <c r="S126" i="62"/>
  <c r="T126" i="62" s="1"/>
  <c r="P126" i="62"/>
  <c r="L126" i="62"/>
  <c r="J126" i="62"/>
  <c r="F126" i="62"/>
  <c r="W125" i="62"/>
  <c r="S125" i="62"/>
  <c r="T125" i="62" s="1"/>
  <c r="P125" i="62"/>
  <c r="L125" i="62"/>
  <c r="J125" i="62"/>
  <c r="F125" i="62"/>
  <c r="W124" i="62"/>
  <c r="S124" i="62"/>
  <c r="T124" i="62" s="1"/>
  <c r="P124" i="62"/>
  <c r="L124" i="62"/>
  <c r="J124" i="62"/>
  <c r="F124" i="62"/>
  <c r="W123" i="62"/>
  <c r="S123" i="62"/>
  <c r="T123" i="62" s="1"/>
  <c r="P123" i="62"/>
  <c r="L123" i="62"/>
  <c r="J123" i="62"/>
  <c r="F123" i="62"/>
  <c r="W122" i="62"/>
  <c r="S122" i="62"/>
  <c r="T122" i="62" s="1"/>
  <c r="P122" i="62"/>
  <c r="L122" i="62"/>
  <c r="J122" i="62"/>
  <c r="F122" i="62"/>
  <c r="W121" i="62"/>
  <c r="S121" i="62"/>
  <c r="T121" i="62" s="1"/>
  <c r="P121" i="62"/>
  <c r="L121" i="62"/>
  <c r="J121" i="62"/>
  <c r="F121" i="62"/>
  <c r="W120" i="62"/>
  <c r="S120" i="62"/>
  <c r="T120" i="62" s="1"/>
  <c r="P120" i="62"/>
  <c r="L120" i="62"/>
  <c r="J120" i="62"/>
  <c r="F120" i="62"/>
  <c r="W119" i="62"/>
  <c r="S119" i="62"/>
  <c r="T119" i="62" s="1"/>
  <c r="P119" i="62"/>
  <c r="L119" i="62"/>
  <c r="J119" i="62"/>
  <c r="F119" i="62"/>
  <c r="W118" i="62"/>
  <c r="S118" i="62"/>
  <c r="T118" i="62" s="1"/>
  <c r="P118" i="62"/>
  <c r="L118" i="62"/>
  <c r="J118" i="62"/>
  <c r="F118" i="62"/>
  <c r="W117" i="62"/>
  <c r="S117" i="62"/>
  <c r="T117" i="62" s="1"/>
  <c r="P117" i="62"/>
  <c r="L117" i="62"/>
  <c r="J117" i="62"/>
  <c r="F117" i="62"/>
  <c r="W116" i="62"/>
  <c r="S116" i="62"/>
  <c r="T116" i="62" s="1"/>
  <c r="P116" i="62"/>
  <c r="L116" i="62"/>
  <c r="J116" i="62"/>
  <c r="F116" i="62"/>
  <c r="W115" i="62"/>
  <c r="S115" i="62"/>
  <c r="T115" i="62" s="1"/>
  <c r="P115" i="62"/>
  <c r="L115" i="62"/>
  <c r="J115" i="62"/>
  <c r="F115" i="62"/>
  <c r="W114" i="62"/>
  <c r="S114" i="62"/>
  <c r="T114" i="62" s="1"/>
  <c r="P114" i="62"/>
  <c r="L114" i="62"/>
  <c r="J114" i="62"/>
  <c r="F114" i="62"/>
  <c r="W113" i="62"/>
  <c r="S113" i="62"/>
  <c r="T113" i="62" s="1"/>
  <c r="P113" i="62"/>
  <c r="L113" i="62"/>
  <c r="J113" i="62"/>
  <c r="F113" i="62"/>
  <c r="W112" i="62"/>
  <c r="S112" i="62"/>
  <c r="T112" i="62" s="1"/>
  <c r="P112" i="62"/>
  <c r="L112" i="62"/>
  <c r="J112" i="62"/>
  <c r="F112" i="62"/>
  <c r="W111" i="62"/>
  <c r="S111" i="62"/>
  <c r="T111" i="62" s="1"/>
  <c r="P111" i="62"/>
  <c r="L111" i="62"/>
  <c r="J111" i="62"/>
  <c r="F111" i="62"/>
  <c r="W110" i="62"/>
  <c r="S110" i="62"/>
  <c r="T110" i="62" s="1"/>
  <c r="P110" i="62"/>
  <c r="L110" i="62"/>
  <c r="J110" i="62"/>
  <c r="F110" i="62"/>
  <c r="W109" i="62"/>
  <c r="S109" i="62"/>
  <c r="T109" i="62" s="1"/>
  <c r="P109" i="62"/>
  <c r="L109" i="62"/>
  <c r="J109" i="62"/>
  <c r="F109" i="62"/>
  <c r="W108" i="62"/>
  <c r="S108" i="62"/>
  <c r="T108" i="62" s="1"/>
  <c r="P108" i="62"/>
  <c r="L108" i="62"/>
  <c r="J108" i="62"/>
  <c r="F108" i="62"/>
  <c r="W107" i="62"/>
  <c r="S107" i="62"/>
  <c r="T107" i="62" s="1"/>
  <c r="P107" i="62"/>
  <c r="L107" i="62"/>
  <c r="J107" i="62"/>
  <c r="F107" i="62"/>
  <c r="W106" i="62"/>
  <c r="S106" i="62"/>
  <c r="T106" i="62" s="1"/>
  <c r="P106" i="62"/>
  <c r="L106" i="62"/>
  <c r="J106" i="62"/>
  <c r="F106" i="62"/>
  <c r="W105" i="62"/>
  <c r="S105" i="62"/>
  <c r="T105" i="62" s="1"/>
  <c r="P105" i="62"/>
  <c r="L105" i="62"/>
  <c r="J105" i="62"/>
  <c r="F105" i="62"/>
  <c r="W104" i="62"/>
  <c r="S104" i="62"/>
  <c r="T104" i="62" s="1"/>
  <c r="P104" i="62"/>
  <c r="L104" i="62"/>
  <c r="J104" i="62"/>
  <c r="F104" i="62"/>
  <c r="W103" i="62"/>
  <c r="S103" i="62"/>
  <c r="T103" i="62" s="1"/>
  <c r="P103" i="62"/>
  <c r="L103" i="62"/>
  <c r="J103" i="62"/>
  <c r="F103" i="62"/>
  <c r="W102" i="62"/>
  <c r="S102" i="62"/>
  <c r="T102" i="62" s="1"/>
  <c r="P102" i="62"/>
  <c r="L102" i="62"/>
  <c r="J102" i="62"/>
  <c r="F102" i="62"/>
  <c r="W101" i="62"/>
  <c r="S101" i="62"/>
  <c r="T101" i="62" s="1"/>
  <c r="P101" i="62"/>
  <c r="L101" i="62"/>
  <c r="J101" i="62"/>
  <c r="F101" i="62"/>
  <c r="W158" i="62"/>
  <c r="S158" i="62"/>
  <c r="T158" i="62" s="1"/>
  <c r="P158" i="62"/>
  <c r="L158" i="62"/>
  <c r="J158" i="62"/>
  <c r="F158" i="62"/>
  <c r="W157" i="62"/>
  <c r="S157" i="62"/>
  <c r="T157" i="62" s="1"/>
  <c r="P157" i="62"/>
  <c r="L157" i="62"/>
  <c r="J157" i="62"/>
  <c r="F157" i="62"/>
  <c r="W100" i="62"/>
  <c r="S100" i="62"/>
  <c r="T100" i="62" s="1"/>
  <c r="P100" i="62"/>
  <c r="L100" i="62"/>
  <c r="J100" i="62"/>
  <c r="F100" i="62"/>
  <c r="W99" i="62"/>
  <c r="S99" i="62"/>
  <c r="T99" i="62" s="1"/>
  <c r="P99" i="62"/>
  <c r="L99" i="62"/>
  <c r="J99" i="62"/>
  <c r="F99" i="62"/>
  <c r="W98" i="62"/>
  <c r="S98" i="62"/>
  <c r="T98" i="62" s="1"/>
  <c r="P98" i="62"/>
  <c r="L98" i="62"/>
  <c r="J98" i="62"/>
  <c r="F98" i="62"/>
  <c r="W97" i="62"/>
  <c r="S97" i="62"/>
  <c r="T97" i="62" s="1"/>
  <c r="P97" i="62"/>
  <c r="L97" i="62"/>
  <c r="J97" i="62"/>
  <c r="F97" i="62"/>
  <c r="W96" i="62"/>
  <c r="S96" i="62"/>
  <c r="T96" i="62" s="1"/>
  <c r="P96" i="62"/>
  <c r="L96" i="62"/>
  <c r="J96" i="62"/>
  <c r="F96" i="62"/>
  <c r="W95" i="62"/>
  <c r="S95" i="62"/>
  <c r="T95" i="62" s="1"/>
  <c r="P95" i="62"/>
  <c r="L95" i="62"/>
  <c r="J95" i="62"/>
  <c r="F95" i="62"/>
  <c r="W176" i="62"/>
  <c r="S176" i="62"/>
  <c r="T176" i="62" s="1"/>
  <c r="P176" i="62"/>
  <c r="L176" i="62"/>
  <c r="J176" i="62"/>
  <c r="F176" i="62"/>
  <c r="W156" i="62"/>
  <c r="S156" i="62"/>
  <c r="T156" i="62" s="1"/>
  <c r="P156" i="62"/>
  <c r="L156" i="62"/>
  <c r="J156" i="62"/>
  <c r="F156" i="62"/>
  <c r="W155" i="62"/>
  <c r="S155" i="62"/>
  <c r="T155" i="62" s="1"/>
  <c r="P155" i="62"/>
  <c r="L155" i="62"/>
  <c r="J155" i="62"/>
  <c r="F155" i="62"/>
  <c r="W154" i="62"/>
  <c r="S154" i="62"/>
  <c r="T154" i="62" s="1"/>
  <c r="P154" i="62"/>
  <c r="L154" i="62"/>
  <c r="J154" i="62"/>
  <c r="F154" i="62"/>
  <c r="W153" i="62"/>
  <c r="S153" i="62"/>
  <c r="T153" i="62" s="1"/>
  <c r="P153" i="62"/>
  <c r="L153" i="62"/>
  <c r="J153" i="62"/>
  <c r="F153" i="62"/>
  <c r="W94" i="62"/>
  <c r="S94" i="62"/>
  <c r="T94" i="62" s="1"/>
  <c r="P94" i="62"/>
  <c r="L94" i="62"/>
  <c r="J94" i="62"/>
  <c r="F94" i="62"/>
  <c r="W93" i="62"/>
  <c r="S93" i="62"/>
  <c r="T93" i="62" s="1"/>
  <c r="P93" i="62"/>
  <c r="L93" i="62"/>
  <c r="J93" i="62"/>
  <c r="F93" i="62"/>
  <c r="W92" i="62"/>
  <c r="S92" i="62"/>
  <c r="T92" i="62" s="1"/>
  <c r="P92" i="62"/>
  <c r="L92" i="62"/>
  <c r="J92" i="62"/>
  <c r="F92" i="62"/>
  <c r="W91" i="62"/>
  <c r="S91" i="62"/>
  <c r="T91" i="62" s="1"/>
  <c r="P91" i="62"/>
  <c r="L91" i="62"/>
  <c r="J91" i="62"/>
  <c r="F91" i="62"/>
  <c r="W90" i="62"/>
  <c r="S90" i="62"/>
  <c r="T90" i="62" s="1"/>
  <c r="P90" i="62"/>
  <c r="L90" i="62"/>
  <c r="J90" i="62"/>
  <c r="F90" i="62"/>
  <c r="W89" i="62"/>
  <c r="S89" i="62"/>
  <c r="T89" i="62" s="1"/>
  <c r="P89" i="62"/>
  <c r="L89" i="62"/>
  <c r="J89" i="62"/>
  <c r="F89" i="62"/>
  <c r="W88" i="62"/>
  <c r="S88" i="62"/>
  <c r="T88" i="62" s="1"/>
  <c r="P88" i="62"/>
  <c r="L88" i="62"/>
  <c r="J88" i="62"/>
  <c r="F88" i="62"/>
  <c r="W87" i="62"/>
  <c r="S87" i="62"/>
  <c r="T87" i="62" s="1"/>
  <c r="P87" i="62"/>
  <c r="L87" i="62"/>
  <c r="J87" i="62"/>
  <c r="F87" i="62"/>
  <c r="W86" i="62"/>
  <c r="S86" i="62"/>
  <c r="T86" i="62" s="1"/>
  <c r="P86" i="62"/>
  <c r="L86" i="62"/>
  <c r="J86" i="62"/>
  <c r="F86" i="62"/>
  <c r="W85" i="62"/>
  <c r="S85" i="62"/>
  <c r="T85" i="62" s="1"/>
  <c r="P85" i="62"/>
  <c r="L85" i="62"/>
  <c r="J85" i="62"/>
  <c r="F85" i="62"/>
  <c r="W84" i="62"/>
  <c r="S84" i="62"/>
  <c r="T84" i="62" s="1"/>
  <c r="P84" i="62"/>
  <c r="L84" i="62"/>
  <c r="J84" i="62"/>
  <c r="F84" i="62"/>
  <c r="W199" i="62"/>
  <c r="S199" i="62"/>
  <c r="T199" i="62" s="1"/>
  <c r="P199" i="62"/>
  <c r="L199" i="62"/>
  <c r="J199" i="62"/>
  <c r="F199" i="62"/>
  <c r="W152" i="62"/>
  <c r="S152" i="62"/>
  <c r="T152" i="62" s="1"/>
  <c r="P152" i="62"/>
  <c r="L152" i="62"/>
  <c r="J152" i="62"/>
  <c r="F152" i="62"/>
  <c r="W83" i="62"/>
  <c r="S83" i="62"/>
  <c r="T83" i="62" s="1"/>
  <c r="P83" i="62"/>
  <c r="L83" i="62"/>
  <c r="J83" i="62"/>
  <c r="F83" i="62"/>
  <c r="W82" i="62"/>
  <c r="S82" i="62"/>
  <c r="T82" i="62" s="1"/>
  <c r="P82" i="62"/>
  <c r="L82" i="62"/>
  <c r="J82" i="62"/>
  <c r="F82" i="62"/>
  <c r="W81" i="62"/>
  <c r="S81" i="62"/>
  <c r="T81" i="62" s="1"/>
  <c r="P81" i="62"/>
  <c r="L81" i="62"/>
  <c r="J81" i="62"/>
  <c r="F81" i="62"/>
  <c r="W80" i="62"/>
  <c r="S80" i="62"/>
  <c r="T80" i="62" s="1"/>
  <c r="P80" i="62"/>
  <c r="L80" i="62"/>
  <c r="J80" i="62"/>
  <c r="F80" i="62"/>
  <c r="W79" i="62"/>
  <c r="S79" i="62"/>
  <c r="T79" i="62" s="1"/>
  <c r="P79" i="62"/>
  <c r="L79" i="62"/>
  <c r="J79" i="62"/>
  <c r="F79" i="62"/>
  <c r="W78" i="62"/>
  <c r="S78" i="62"/>
  <c r="T78" i="62" s="1"/>
  <c r="P78" i="62"/>
  <c r="L78" i="62"/>
  <c r="J78" i="62"/>
  <c r="F78" i="62"/>
  <c r="W77" i="62"/>
  <c r="S77" i="62"/>
  <c r="T77" i="62" s="1"/>
  <c r="P77" i="62"/>
  <c r="L77" i="62"/>
  <c r="J77" i="62"/>
  <c r="F77" i="62"/>
  <c r="W76" i="62"/>
  <c r="S76" i="62"/>
  <c r="T76" i="62" s="1"/>
  <c r="P76" i="62"/>
  <c r="L76" i="62"/>
  <c r="J76" i="62"/>
  <c r="F76" i="62"/>
  <c r="W75" i="62"/>
  <c r="S75" i="62"/>
  <c r="T75" i="62" s="1"/>
  <c r="P75" i="62"/>
  <c r="L75" i="62"/>
  <c r="J75" i="62"/>
  <c r="F75" i="62"/>
  <c r="W74" i="62"/>
  <c r="S74" i="62"/>
  <c r="T74" i="62" s="1"/>
  <c r="P74" i="62"/>
  <c r="L74" i="62"/>
  <c r="J74" i="62"/>
  <c r="F74" i="62"/>
  <c r="W198" i="62"/>
  <c r="S198" i="62"/>
  <c r="T198" i="62" s="1"/>
  <c r="P198" i="62"/>
  <c r="L198" i="62"/>
  <c r="J198" i="62"/>
  <c r="F198" i="62"/>
  <c r="W197" i="62"/>
  <c r="S197" i="62"/>
  <c r="T197" i="62" s="1"/>
  <c r="P197" i="62"/>
  <c r="L197" i="62"/>
  <c r="J197" i="62"/>
  <c r="F197" i="62"/>
  <c r="W192" i="62"/>
  <c r="S192" i="62"/>
  <c r="T192" i="62" s="1"/>
  <c r="P192" i="62"/>
  <c r="L192" i="62"/>
  <c r="J192" i="62"/>
  <c r="F192" i="62"/>
  <c r="W175" i="62"/>
  <c r="S175" i="62"/>
  <c r="T175" i="62" s="1"/>
  <c r="P175" i="62"/>
  <c r="L175" i="62"/>
  <c r="J175" i="62"/>
  <c r="F175" i="62"/>
  <c r="W151" i="62"/>
  <c r="S151" i="62"/>
  <c r="T151" i="62" s="1"/>
  <c r="P151" i="62"/>
  <c r="L151" i="62"/>
  <c r="J151" i="62"/>
  <c r="F151" i="62"/>
  <c r="W150" i="62"/>
  <c r="S150" i="62"/>
  <c r="T150" i="62" s="1"/>
  <c r="P150" i="62"/>
  <c r="L150" i="62"/>
  <c r="J150" i="62"/>
  <c r="F150" i="62"/>
  <c r="W73" i="62"/>
  <c r="S73" i="62"/>
  <c r="T73" i="62" s="1"/>
  <c r="P73" i="62"/>
  <c r="L73" i="62"/>
  <c r="J73" i="62"/>
  <c r="F73" i="62"/>
  <c r="W72" i="62"/>
  <c r="S72" i="62"/>
  <c r="T72" i="62" s="1"/>
  <c r="P72" i="62"/>
  <c r="L72" i="62"/>
  <c r="J72" i="62"/>
  <c r="F72" i="62"/>
  <c r="W71" i="62"/>
  <c r="S71" i="62"/>
  <c r="T71" i="62" s="1"/>
  <c r="P71" i="62"/>
  <c r="L71" i="62"/>
  <c r="J71" i="62"/>
  <c r="F71" i="62"/>
  <c r="W70" i="62"/>
  <c r="S70" i="62"/>
  <c r="T70" i="62" s="1"/>
  <c r="P70" i="62"/>
  <c r="L70" i="62"/>
  <c r="J70" i="62"/>
  <c r="F70" i="62"/>
  <c r="W69" i="62"/>
  <c r="S69" i="62"/>
  <c r="T69" i="62" s="1"/>
  <c r="P69" i="62"/>
  <c r="L69" i="62"/>
  <c r="J69" i="62"/>
  <c r="F69" i="62"/>
  <c r="W68" i="62"/>
  <c r="S68" i="62"/>
  <c r="T68" i="62" s="1"/>
  <c r="P68" i="62"/>
  <c r="L68" i="62"/>
  <c r="J68" i="62"/>
  <c r="F68" i="62"/>
  <c r="W67" i="62"/>
  <c r="S67" i="62"/>
  <c r="T67" i="62" s="1"/>
  <c r="P67" i="62"/>
  <c r="L67" i="62"/>
  <c r="J67" i="62"/>
  <c r="F67" i="62"/>
  <c r="W149" i="62"/>
  <c r="S149" i="62"/>
  <c r="T149" i="62" s="1"/>
  <c r="P149" i="62"/>
  <c r="L149" i="62"/>
  <c r="J149" i="62"/>
  <c r="F149" i="62"/>
  <c r="W148" i="62"/>
  <c r="S148" i="62"/>
  <c r="T148" i="62" s="1"/>
  <c r="P148" i="62"/>
  <c r="L148" i="62"/>
  <c r="J148" i="62"/>
  <c r="F148" i="62"/>
  <c r="W66" i="62"/>
  <c r="S66" i="62"/>
  <c r="T66" i="62" s="1"/>
  <c r="P66" i="62"/>
  <c r="L66" i="62"/>
  <c r="J66" i="62"/>
  <c r="F66" i="62"/>
  <c r="W65" i="62"/>
  <c r="S65" i="62"/>
  <c r="T65" i="62" s="1"/>
  <c r="P65" i="62"/>
  <c r="L65" i="62"/>
  <c r="J65" i="62"/>
  <c r="F65" i="62"/>
  <c r="W64" i="62"/>
  <c r="S64" i="62"/>
  <c r="T64" i="62" s="1"/>
  <c r="P64" i="62"/>
  <c r="L64" i="62"/>
  <c r="J64" i="62"/>
  <c r="F64" i="62"/>
  <c r="W63" i="62"/>
  <c r="S63" i="62"/>
  <c r="T63" i="62" s="1"/>
  <c r="P63" i="62"/>
  <c r="L63" i="62"/>
  <c r="J63" i="62"/>
  <c r="F63" i="62"/>
  <c r="W174" i="62"/>
  <c r="S174" i="62"/>
  <c r="T174" i="62" s="1"/>
  <c r="P174" i="62"/>
  <c r="L174" i="62"/>
  <c r="J174" i="62"/>
  <c r="F174" i="62"/>
  <c r="W147" i="62"/>
  <c r="S147" i="62"/>
  <c r="T147" i="62" s="1"/>
  <c r="P147" i="62"/>
  <c r="L147" i="62"/>
  <c r="J147" i="62"/>
  <c r="F147" i="62"/>
  <c r="W62" i="62"/>
  <c r="S62" i="62"/>
  <c r="T62" i="62" s="1"/>
  <c r="P62" i="62"/>
  <c r="L62" i="62"/>
  <c r="J62" i="62"/>
  <c r="F62" i="62"/>
  <c r="W61" i="62"/>
  <c r="S61" i="62"/>
  <c r="T61" i="62" s="1"/>
  <c r="P61" i="62"/>
  <c r="L61" i="62"/>
  <c r="J61" i="62"/>
  <c r="F61" i="62"/>
  <c r="W60" i="62"/>
  <c r="S60" i="62"/>
  <c r="T60" i="62" s="1"/>
  <c r="P60" i="62"/>
  <c r="L60" i="62"/>
  <c r="J60" i="62"/>
  <c r="F60" i="62"/>
  <c r="W59" i="62"/>
  <c r="S59" i="62"/>
  <c r="T59" i="62" s="1"/>
  <c r="P59" i="62"/>
  <c r="L59" i="62"/>
  <c r="J59" i="62"/>
  <c r="F59" i="62"/>
  <c r="W58" i="62"/>
  <c r="S58" i="62"/>
  <c r="T58" i="62" s="1"/>
  <c r="P58" i="62"/>
  <c r="L58" i="62"/>
  <c r="J58" i="62"/>
  <c r="F58" i="62"/>
  <c r="W57" i="62"/>
  <c r="S57" i="62"/>
  <c r="T57" i="62" s="1"/>
  <c r="P57" i="62"/>
  <c r="L57" i="62"/>
  <c r="J57" i="62"/>
  <c r="F57" i="62"/>
  <c r="W56" i="62"/>
  <c r="S56" i="62"/>
  <c r="T56" i="62" s="1"/>
  <c r="P56" i="62"/>
  <c r="L56" i="62"/>
  <c r="J56" i="62"/>
  <c r="F56" i="62"/>
  <c r="W146" i="62"/>
  <c r="S146" i="62"/>
  <c r="T146" i="62" s="1"/>
  <c r="P146" i="62"/>
  <c r="L146" i="62"/>
  <c r="J146" i="62"/>
  <c r="F146" i="62"/>
  <c r="W55" i="62"/>
  <c r="S55" i="62"/>
  <c r="T55" i="62" s="1"/>
  <c r="P55" i="62"/>
  <c r="L55" i="62"/>
  <c r="J55" i="62"/>
  <c r="F55" i="62"/>
  <c r="W54" i="62"/>
  <c r="S54" i="62"/>
  <c r="T54" i="62" s="1"/>
  <c r="P54" i="62"/>
  <c r="L54" i="62"/>
  <c r="J54" i="62"/>
  <c r="F54" i="62"/>
  <c r="W53" i="62"/>
  <c r="S53" i="62"/>
  <c r="T53" i="62" s="1"/>
  <c r="P53" i="62"/>
  <c r="L53" i="62"/>
  <c r="J53" i="62"/>
  <c r="F53" i="62"/>
  <c r="W52" i="62"/>
  <c r="S52" i="62"/>
  <c r="T52" i="62" s="1"/>
  <c r="P52" i="62"/>
  <c r="L52" i="62"/>
  <c r="J52" i="62"/>
  <c r="F52" i="62"/>
  <c r="W51" i="62"/>
  <c r="S51" i="62"/>
  <c r="T51" i="62" s="1"/>
  <c r="P51" i="62"/>
  <c r="L51" i="62"/>
  <c r="J51" i="62"/>
  <c r="F51" i="62"/>
  <c r="W50" i="62"/>
  <c r="S50" i="62"/>
  <c r="T50" i="62" s="1"/>
  <c r="P50" i="62"/>
  <c r="L50" i="62"/>
  <c r="J50" i="62"/>
  <c r="F50" i="62"/>
  <c r="W49" i="62"/>
  <c r="S49" i="62"/>
  <c r="T49" i="62" s="1"/>
  <c r="P49" i="62"/>
  <c r="L49" i="62"/>
  <c r="J49" i="62"/>
  <c r="F49" i="62"/>
  <c r="W48" i="62"/>
  <c r="S48" i="62"/>
  <c r="T48" i="62" s="1"/>
  <c r="P48" i="62"/>
  <c r="L48" i="62"/>
  <c r="J48" i="62"/>
  <c r="F48" i="62"/>
  <c r="W47" i="62"/>
  <c r="S47" i="62"/>
  <c r="T47" i="62" s="1"/>
  <c r="P47" i="62"/>
  <c r="L47" i="62"/>
  <c r="J47" i="62"/>
  <c r="F47" i="62"/>
  <c r="W46" i="62"/>
  <c r="S46" i="62"/>
  <c r="T46" i="62" s="1"/>
  <c r="P46" i="62"/>
  <c r="L46" i="62"/>
  <c r="J46" i="62"/>
  <c r="F46" i="62"/>
  <c r="W45" i="62"/>
  <c r="S45" i="62"/>
  <c r="T45" i="62" s="1"/>
  <c r="P45" i="62"/>
  <c r="L45" i="62"/>
  <c r="J45" i="62"/>
  <c r="F45" i="62"/>
  <c r="W44" i="62"/>
  <c r="S44" i="62"/>
  <c r="T44" i="62" s="1"/>
  <c r="P44" i="62"/>
  <c r="L44" i="62"/>
  <c r="J44" i="62"/>
  <c r="F44" i="62"/>
  <c r="W43" i="62"/>
  <c r="S43" i="62"/>
  <c r="T43" i="62" s="1"/>
  <c r="P43" i="62"/>
  <c r="L43" i="62"/>
  <c r="J43" i="62"/>
  <c r="F43" i="62"/>
  <c r="W42" i="62"/>
  <c r="S42" i="62"/>
  <c r="T42" i="62" s="1"/>
  <c r="P42" i="62"/>
  <c r="L42" i="62"/>
  <c r="J42" i="62"/>
  <c r="F42" i="62"/>
  <c r="W41" i="62"/>
  <c r="S41" i="62"/>
  <c r="T41" i="62" s="1"/>
  <c r="P41" i="62"/>
  <c r="L41" i="62"/>
  <c r="J41" i="62"/>
  <c r="F41" i="62"/>
  <c r="W40" i="62"/>
  <c r="S40" i="62"/>
  <c r="T40" i="62" s="1"/>
  <c r="P40" i="62"/>
  <c r="L40" i="62"/>
  <c r="J40" i="62"/>
  <c r="F40" i="62"/>
  <c r="W39" i="62"/>
  <c r="S39" i="62"/>
  <c r="T39" i="62" s="1"/>
  <c r="P39" i="62"/>
  <c r="L39" i="62"/>
  <c r="J39" i="62"/>
  <c r="F39" i="62"/>
  <c r="W38" i="62"/>
  <c r="S38" i="62"/>
  <c r="T38" i="62" s="1"/>
  <c r="P38" i="62"/>
  <c r="L38" i="62"/>
  <c r="J38" i="62"/>
  <c r="F38" i="62"/>
  <c r="W188" i="62"/>
  <c r="S188" i="62"/>
  <c r="T188" i="62" s="1"/>
  <c r="P188" i="62"/>
  <c r="L188" i="62"/>
  <c r="J188" i="62"/>
  <c r="F188" i="62"/>
  <c r="W145" i="62"/>
  <c r="S145" i="62"/>
  <c r="T145" i="62" s="1"/>
  <c r="P145" i="62"/>
  <c r="L145" i="62"/>
  <c r="J145" i="62"/>
  <c r="F145" i="62"/>
  <c r="W37" i="62"/>
  <c r="S37" i="62"/>
  <c r="T37" i="62" s="1"/>
  <c r="P37" i="62"/>
  <c r="L37" i="62"/>
  <c r="J37" i="62"/>
  <c r="F37" i="62"/>
  <c r="W36" i="62"/>
  <c r="S36" i="62"/>
  <c r="T36" i="62" s="1"/>
  <c r="P36" i="62"/>
  <c r="L36" i="62"/>
  <c r="J36" i="62"/>
  <c r="F36" i="62"/>
  <c r="W35" i="62"/>
  <c r="S35" i="62"/>
  <c r="T35" i="62" s="1"/>
  <c r="P35" i="62"/>
  <c r="L35" i="62"/>
  <c r="J35" i="62"/>
  <c r="F35" i="62"/>
  <c r="W34" i="62"/>
  <c r="S34" i="62"/>
  <c r="T34" i="62" s="1"/>
  <c r="P34" i="62"/>
  <c r="L34" i="62"/>
  <c r="J34" i="62"/>
  <c r="F34" i="62"/>
  <c r="W33" i="62"/>
  <c r="S33" i="62"/>
  <c r="T33" i="62" s="1"/>
  <c r="P33" i="62"/>
  <c r="L33" i="62"/>
  <c r="J33" i="62"/>
  <c r="F33" i="62"/>
  <c r="W32" i="62"/>
  <c r="S32" i="62"/>
  <c r="T32" i="62" s="1"/>
  <c r="P32" i="62"/>
  <c r="L32" i="62"/>
  <c r="J32" i="62"/>
  <c r="F32" i="62"/>
  <c r="W31" i="62"/>
  <c r="S31" i="62"/>
  <c r="T31" i="62" s="1"/>
  <c r="P31" i="62"/>
  <c r="L31" i="62"/>
  <c r="J31" i="62"/>
  <c r="F31" i="62"/>
  <c r="W30" i="62"/>
  <c r="S30" i="62"/>
  <c r="T30" i="62" s="1"/>
  <c r="P30" i="62"/>
  <c r="L30" i="62"/>
  <c r="J30" i="62"/>
  <c r="F30" i="62"/>
  <c r="W29" i="62"/>
  <c r="S29" i="62"/>
  <c r="T29" i="62" s="1"/>
  <c r="P29" i="62"/>
  <c r="L29" i="62"/>
  <c r="J29" i="62"/>
  <c r="F29" i="62"/>
  <c r="W28" i="62"/>
  <c r="S28" i="62"/>
  <c r="T28" i="62" s="1"/>
  <c r="P28" i="62"/>
  <c r="L28" i="62"/>
  <c r="J28" i="62"/>
  <c r="F28" i="62"/>
  <c r="W27" i="62"/>
  <c r="S27" i="62"/>
  <c r="T27" i="62" s="1"/>
  <c r="P27" i="62"/>
  <c r="L27" i="62"/>
  <c r="J27" i="62"/>
  <c r="F27" i="62"/>
  <c r="W26" i="62"/>
  <c r="S26" i="62"/>
  <c r="T26" i="62" s="1"/>
  <c r="P26" i="62"/>
  <c r="L26" i="62"/>
  <c r="J26" i="62"/>
  <c r="F26" i="62"/>
  <c r="W25" i="62"/>
  <c r="S25" i="62"/>
  <c r="T25" i="62" s="1"/>
  <c r="P25" i="62"/>
  <c r="L25" i="62"/>
  <c r="J25" i="62"/>
  <c r="F25" i="62"/>
  <c r="W24" i="62"/>
  <c r="S24" i="62"/>
  <c r="T24" i="62" s="1"/>
  <c r="P24" i="62"/>
  <c r="L24" i="62"/>
  <c r="J24" i="62"/>
  <c r="F24" i="62"/>
  <c r="W23" i="62"/>
  <c r="S23" i="62"/>
  <c r="T23" i="62" s="1"/>
  <c r="P23" i="62"/>
  <c r="L23" i="62"/>
  <c r="J23" i="62"/>
  <c r="F23" i="62"/>
  <c r="W173" i="62"/>
  <c r="S173" i="62"/>
  <c r="T173" i="62" s="1"/>
  <c r="P173" i="62"/>
  <c r="L173" i="62"/>
  <c r="J173" i="62"/>
  <c r="F173" i="62"/>
  <c r="W144" i="62"/>
  <c r="S144" i="62"/>
  <c r="T144" i="62" s="1"/>
  <c r="P144" i="62"/>
  <c r="L144" i="62"/>
  <c r="J144" i="62"/>
  <c r="F144" i="62"/>
  <c r="W22" i="62"/>
  <c r="S22" i="62"/>
  <c r="T22" i="62" s="1"/>
  <c r="P22" i="62"/>
  <c r="L22" i="62"/>
  <c r="J22" i="62"/>
  <c r="F22" i="62"/>
  <c r="W21" i="62"/>
  <c r="S21" i="62"/>
  <c r="T21" i="62" s="1"/>
  <c r="P21" i="62"/>
  <c r="L21" i="62"/>
  <c r="J21" i="62"/>
  <c r="F21" i="62"/>
  <c r="W172" i="62"/>
  <c r="S172" i="62"/>
  <c r="T172" i="62" s="1"/>
  <c r="P172" i="62"/>
  <c r="L172" i="62"/>
  <c r="J172" i="62"/>
  <c r="F172" i="62"/>
  <c r="W171" i="62"/>
  <c r="S171" i="62"/>
  <c r="T171" i="62" s="1"/>
  <c r="P171" i="62"/>
  <c r="L171" i="62"/>
  <c r="J171" i="62"/>
  <c r="F171" i="62"/>
  <c r="W20" i="62"/>
  <c r="S20" i="62"/>
  <c r="T20" i="62" s="1"/>
  <c r="P20" i="62"/>
  <c r="L20" i="62"/>
  <c r="J20" i="62"/>
  <c r="F20" i="62"/>
  <c r="W19" i="62"/>
  <c r="S19" i="62"/>
  <c r="T19" i="62" s="1"/>
  <c r="P19" i="62"/>
  <c r="L19" i="62"/>
  <c r="J19" i="62"/>
  <c r="F19" i="62"/>
  <c r="W187" i="62"/>
  <c r="S187" i="62"/>
  <c r="T187" i="62" s="1"/>
  <c r="P187" i="62"/>
  <c r="L187" i="62"/>
  <c r="J187" i="62"/>
  <c r="F187" i="62"/>
  <c r="W170" i="62"/>
  <c r="S170" i="62"/>
  <c r="T170" i="62" s="1"/>
  <c r="P170" i="62"/>
  <c r="L170" i="62"/>
  <c r="J170" i="62"/>
  <c r="F170" i="62"/>
  <c r="W143" i="62"/>
  <c r="S143" i="62"/>
  <c r="T143" i="62" s="1"/>
  <c r="P143" i="62"/>
  <c r="L143" i="62"/>
  <c r="J143" i="62"/>
  <c r="F143" i="62"/>
  <c r="W142" i="62"/>
  <c r="S142" i="62"/>
  <c r="T142" i="62" s="1"/>
  <c r="P142" i="62"/>
  <c r="L142" i="62"/>
  <c r="J142" i="62"/>
  <c r="F142" i="62"/>
  <c r="W141" i="62"/>
  <c r="S141" i="62"/>
  <c r="T141" i="62" s="1"/>
  <c r="P141" i="62"/>
  <c r="L141" i="62"/>
  <c r="J141" i="62"/>
  <c r="F141" i="62"/>
  <c r="W140" i="62"/>
  <c r="S140" i="62"/>
  <c r="T140" i="62" s="1"/>
  <c r="P140" i="62"/>
  <c r="L140" i="62"/>
  <c r="J140" i="62"/>
  <c r="F140" i="62"/>
  <c r="W139" i="62"/>
  <c r="S139" i="62"/>
  <c r="T139" i="62" s="1"/>
  <c r="P139" i="62"/>
  <c r="L139" i="62"/>
  <c r="J139" i="62"/>
  <c r="F139" i="62"/>
  <c r="W18" i="62"/>
  <c r="S18" i="62"/>
  <c r="T18" i="62" s="1"/>
  <c r="P18" i="62"/>
  <c r="L18" i="62"/>
  <c r="J18" i="62"/>
  <c r="F18" i="62"/>
  <c r="W17" i="62"/>
  <c r="S17" i="62"/>
  <c r="T17" i="62" s="1"/>
  <c r="P17" i="62"/>
  <c r="L17" i="62"/>
  <c r="J17" i="62"/>
  <c r="F17" i="62"/>
  <c r="W16" i="62"/>
  <c r="S16" i="62"/>
  <c r="T16" i="62" s="1"/>
  <c r="P16" i="62"/>
  <c r="L16" i="62"/>
  <c r="J16" i="62"/>
  <c r="F16" i="62"/>
  <c r="W15" i="62"/>
  <c r="S15" i="62"/>
  <c r="T15" i="62" s="1"/>
  <c r="P15" i="62"/>
  <c r="L15" i="62"/>
  <c r="J15" i="62"/>
  <c r="F15" i="62"/>
  <c r="W14" i="62"/>
  <c r="S14" i="62"/>
  <c r="T14" i="62" s="1"/>
  <c r="P14" i="62"/>
  <c r="L14" i="62"/>
  <c r="J14" i="62"/>
  <c r="F14" i="62"/>
  <c r="W13" i="62"/>
  <c r="S13" i="62"/>
  <c r="T13" i="62" s="1"/>
  <c r="P13" i="62"/>
  <c r="L13" i="62"/>
  <c r="J13" i="62"/>
  <c r="F13" i="62"/>
  <c r="W12" i="62"/>
  <c r="S12" i="62"/>
  <c r="T12" i="62" s="1"/>
  <c r="P12" i="62"/>
  <c r="L12" i="62"/>
  <c r="J12" i="62"/>
  <c r="F12" i="62"/>
  <c r="W196" i="62"/>
  <c r="S196" i="62"/>
  <c r="T196" i="62" s="1"/>
  <c r="P196" i="62"/>
  <c r="L196" i="62"/>
  <c r="J196" i="62"/>
  <c r="F196" i="62"/>
  <c r="W195" i="62"/>
  <c r="S195" i="62"/>
  <c r="T195" i="62" s="1"/>
  <c r="P195" i="62"/>
  <c r="L195" i="62"/>
  <c r="J195" i="62"/>
  <c r="F195" i="62"/>
  <c r="W191" i="62"/>
  <c r="S191" i="62"/>
  <c r="T191" i="62" s="1"/>
  <c r="P191" i="62"/>
  <c r="L191" i="62"/>
  <c r="J191" i="62"/>
  <c r="F191" i="62"/>
  <c r="W186" i="62"/>
  <c r="S186" i="62"/>
  <c r="T186" i="62" s="1"/>
  <c r="P186" i="62"/>
  <c r="L186" i="62"/>
  <c r="J186" i="62"/>
  <c r="F186" i="62"/>
  <c r="W169" i="62"/>
  <c r="S169" i="62"/>
  <c r="T169" i="62" s="1"/>
  <c r="P169" i="62"/>
  <c r="L169" i="62"/>
  <c r="J169" i="62"/>
  <c r="F169" i="62"/>
  <c r="W138" i="62"/>
  <c r="S138" i="62"/>
  <c r="T138" i="62" s="1"/>
  <c r="P138" i="62"/>
  <c r="L138" i="62"/>
  <c r="J138" i="62"/>
  <c r="F138" i="62"/>
  <c r="W137" i="62"/>
  <c r="S137" i="62"/>
  <c r="T137" i="62" s="1"/>
  <c r="P137" i="62"/>
  <c r="L137" i="62"/>
  <c r="J137" i="62"/>
  <c r="F137" i="62"/>
  <c r="W136" i="62"/>
  <c r="S136" i="62"/>
  <c r="T136" i="62" s="1"/>
  <c r="P136" i="62"/>
  <c r="L136" i="62"/>
  <c r="J136" i="62"/>
  <c r="F136" i="62"/>
  <c r="W135" i="62"/>
  <c r="S135" i="62"/>
  <c r="T135" i="62" s="1"/>
  <c r="P135" i="62"/>
  <c r="L135" i="62"/>
  <c r="J135" i="62"/>
  <c r="F135" i="62"/>
  <c r="W134" i="62"/>
  <c r="S134" i="62"/>
  <c r="T134" i="62" s="1"/>
  <c r="P134" i="62"/>
  <c r="L134" i="62"/>
  <c r="J134" i="62"/>
  <c r="F134" i="62"/>
  <c r="W11" i="62"/>
  <c r="S11" i="62"/>
  <c r="T11" i="62" s="1"/>
  <c r="P11" i="62"/>
  <c r="L11" i="62"/>
  <c r="J11" i="62"/>
  <c r="F11" i="62"/>
  <c r="W190" i="62"/>
  <c r="S190" i="62"/>
  <c r="T190" i="62" s="1"/>
  <c r="P190" i="62"/>
  <c r="L190" i="62"/>
  <c r="J190" i="62"/>
  <c r="F190" i="62"/>
  <c r="W185" i="62"/>
  <c r="S185" i="62"/>
  <c r="T185" i="62" s="1"/>
  <c r="P185" i="62"/>
  <c r="L185" i="62"/>
  <c r="J185" i="62"/>
  <c r="F185" i="62"/>
  <c r="W133" i="62"/>
  <c r="S133" i="62"/>
  <c r="T133" i="62" s="1"/>
  <c r="P133" i="62"/>
  <c r="L133" i="62"/>
  <c r="J133" i="62"/>
  <c r="F133" i="62"/>
  <c r="W132" i="62"/>
  <c r="S132" i="62"/>
  <c r="T132" i="62" s="1"/>
  <c r="P132" i="62"/>
  <c r="L132" i="62"/>
  <c r="J132" i="62"/>
  <c r="F132" i="62"/>
  <c r="W10" i="62"/>
  <c r="S10" i="62"/>
  <c r="T10" i="62" s="1"/>
  <c r="P10" i="62"/>
  <c r="L10" i="62"/>
  <c r="J10" i="62"/>
  <c r="F10" i="62"/>
  <c r="W9" i="62"/>
  <c r="S9" i="62"/>
  <c r="T9" i="62" s="1"/>
  <c r="P9" i="62"/>
  <c r="L9" i="62"/>
  <c r="J9" i="62"/>
  <c r="F9" i="62"/>
  <c r="W8" i="62"/>
  <c r="S8" i="62"/>
  <c r="T8" i="62" s="1"/>
  <c r="P8" i="62"/>
  <c r="L8" i="62"/>
  <c r="J8" i="62"/>
  <c r="F8" i="62"/>
  <c r="W7" i="62"/>
  <c r="S7" i="62"/>
  <c r="T7" i="62" s="1"/>
  <c r="P7" i="62"/>
  <c r="L7" i="62"/>
  <c r="J7" i="62"/>
  <c r="F7" i="62"/>
  <c r="W6" i="62"/>
  <c r="S6" i="62"/>
  <c r="T6" i="62" s="1"/>
  <c r="P6" i="62"/>
  <c r="L6" i="62"/>
  <c r="J6" i="62"/>
  <c r="F6" i="62"/>
  <c r="W5" i="62"/>
  <c r="S5" i="62"/>
  <c r="T5" i="62" s="1"/>
  <c r="P5" i="62"/>
  <c r="L5" i="62"/>
  <c r="J5" i="62"/>
  <c r="F5" i="62"/>
  <c r="W4" i="62"/>
  <c r="S4" i="62"/>
  <c r="T4" i="62" s="1"/>
  <c r="P4" i="62"/>
  <c r="L4" i="62"/>
  <c r="J4" i="62"/>
  <c r="F4" i="62"/>
  <c r="W189" i="62"/>
  <c r="S189" i="62"/>
  <c r="T189" i="62" s="1"/>
  <c r="P189" i="62"/>
  <c r="L189" i="62"/>
  <c r="J189" i="62"/>
  <c r="F189" i="62"/>
  <c r="W184" i="62"/>
  <c r="S184" i="62"/>
  <c r="T184" i="62" s="1"/>
  <c r="P184" i="62"/>
  <c r="L184" i="62"/>
  <c r="J184" i="62"/>
  <c r="F184" i="62"/>
  <c r="W183" i="62"/>
  <c r="S183" i="62"/>
  <c r="T183" i="62" s="1"/>
  <c r="P183" i="62"/>
  <c r="L183" i="62"/>
  <c r="J183" i="62"/>
  <c r="F183" i="62"/>
  <c r="W131" i="62"/>
  <c r="S131" i="62"/>
  <c r="T131" i="62" s="1"/>
  <c r="P131" i="62"/>
  <c r="L131" i="62"/>
  <c r="J131" i="62"/>
  <c r="F131" i="62"/>
  <c r="W3" i="62"/>
  <c r="S3" i="62"/>
  <c r="T3" i="62" s="1"/>
  <c r="P3" i="62"/>
  <c r="L3" i="62"/>
  <c r="J3" i="62"/>
  <c r="F3" i="62"/>
  <c r="Z103" i="62" l="1"/>
  <c r="Z106" i="62"/>
  <c r="Z66" i="62"/>
  <c r="Z195" i="62"/>
  <c r="Z194" i="62"/>
  <c r="Z78" i="62"/>
  <c r="Z182" i="62"/>
  <c r="Z58" i="62"/>
  <c r="Z62" i="62"/>
  <c r="Z75" i="62"/>
  <c r="Z112" i="62"/>
  <c r="Z114" i="62"/>
  <c r="Z123" i="62"/>
  <c r="Z40" i="62"/>
  <c r="Z143" i="62"/>
  <c r="Z89" i="62"/>
  <c r="Z122" i="62"/>
  <c r="Z160" i="62"/>
  <c r="Z162" i="62"/>
  <c r="Z139" i="62"/>
  <c r="Z73" i="62"/>
  <c r="Z130" i="62"/>
  <c r="Z8" i="62"/>
  <c r="Z9" i="62"/>
  <c r="Z140" i="62"/>
  <c r="Z171" i="62"/>
  <c r="Z24" i="62"/>
  <c r="Z34" i="62"/>
  <c r="Z41" i="62"/>
  <c r="Z55" i="62"/>
  <c r="Z148" i="62"/>
  <c r="Z154" i="62"/>
  <c r="Z156" i="62"/>
  <c r="Z157" i="62"/>
  <c r="Z166" i="62"/>
  <c r="Z189" i="62"/>
  <c r="Z190" i="62"/>
  <c r="Z135" i="62"/>
  <c r="Z137" i="62"/>
  <c r="Z196" i="62"/>
  <c r="Z16" i="62"/>
  <c r="Z187" i="62"/>
  <c r="Z23" i="62"/>
  <c r="Z25" i="62"/>
  <c r="Z31" i="62"/>
  <c r="Z33" i="62"/>
  <c r="Z188" i="62"/>
  <c r="Z46" i="62"/>
  <c r="Z49" i="62"/>
  <c r="Z52" i="62"/>
  <c r="Z56" i="62"/>
  <c r="Z60" i="62"/>
  <c r="Z174" i="62"/>
  <c r="Z68" i="62"/>
  <c r="Z70" i="62"/>
  <c r="Z175" i="62"/>
  <c r="Z197" i="62"/>
  <c r="Z82" i="62"/>
  <c r="Z92" i="62"/>
  <c r="Z153" i="62"/>
  <c r="Z98" i="62"/>
  <c r="Z104" i="62"/>
  <c r="Z115" i="62"/>
  <c r="Z124" i="62"/>
  <c r="Z126" i="62"/>
  <c r="Z127" i="62"/>
  <c r="Z165" i="62"/>
  <c r="Z168" i="62"/>
  <c r="Z178" i="62"/>
  <c r="Z136" i="62"/>
  <c r="Z12" i="62"/>
  <c r="Z17" i="62"/>
  <c r="Z30" i="62"/>
  <c r="Z198" i="62"/>
  <c r="Z87" i="62"/>
  <c r="Z99" i="62"/>
  <c r="Z102" i="62"/>
  <c r="Z131" i="62"/>
  <c r="Z5" i="62"/>
  <c r="Z132" i="62"/>
  <c r="Z185" i="62"/>
  <c r="Z138" i="62"/>
  <c r="Z186" i="62"/>
  <c r="Z13" i="62"/>
  <c r="Z15" i="62"/>
  <c r="Z142" i="62"/>
  <c r="Z170" i="62"/>
  <c r="Z21" i="62"/>
  <c r="Z173" i="62"/>
  <c r="Z26" i="62"/>
  <c r="Z28" i="62"/>
  <c r="Z36" i="62"/>
  <c r="Z145" i="62"/>
  <c r="Z43" i="62"/>
  <c r="Z45" i="62"/>
  <c r="Z50" i="62"/>
  <c r="Z51" i="62"/>
  <c r="Z59" i="62"/>
  <c r="Z147" i="62"/>
  <c r="Z67" i="62"/>
  <c r="Z151" i="62"/>
  <c r="Z77" i="62"/>
  <c r="Z80" i="62"/>
  <c r="Z83" i="62"/>
  <c r="Z84" i="62"/>
  <c r="Z86" i="62"/>
  <c r="Z91" i="62"/>
  <c r="Z93" i="62"/>
  <c r="Z94" i="62"/>
  <c r="Z95" i="62"/>
  <c r="Z97" i="62"/>
  <c r="Z107" i="62"/>
  <c r="Z116" i="62"/>
  <c r="Z118" i="62"/>
  <c r="Z119" i="62"/>
  <c r="Z128" i="62"/>
  <c r="Z161" i="62"/>
  <c r="Z180" i="62"/>
  <c r="Z200" i="62"/>
  <c r="Z203" i="62"/>
  <c r="Z6" i="62"/>
  <c r="Z134" i="62"/>
  <c r="Z38" i="62"/>
  <c r="Z47" i="62"/>
  <c r="Z54" i="62"/>
  <c r="Z63" i="62"/>
  <c r="Z71" i="62"/>
  <c r="Z181" i="62"/>
  <c r="Z3" i="62"/>
  <c r="Z184" i="62"/>
  <c r="Z4" i="62"/>
  <c r="Z7" i="62"/>
  <c r="Z10" i="62"/>
  <c r="Z133" i="62"/>
  <c r="Z169" i="62"/>
  <c r="Z18" i="62"/>
  <c r="Z141" i="62"/>
  <c r="Z172" i="62"/>
  <c r="Z22" i="62"/>
  <c r="Z144" i="62"/>
  <c r="Z27" i="62"/>
  <c r="Z35" i="62"/>
  <c r="Z39" i="62"/>
  <c r="Z42" i="62"/>
  <c r="Z48" i="62"/>
  <c r="Z53" i="62"/>
  <c r="Z146" i="62"/>
  <c r="Z64" i="62"/>
  <c r="Z149" i="62"/>
  <c r="Z72" i="62"/>
  <c r="Z150" i="62"/>
  <c r="Z74" i="62"/>
  <c r="Z81" i="62"/>
  <c r="Z152" i="62"/>
  <c r="Z199" i="62"/>
  <c r="Z85" i="62"/>
  <c r="Z88" i="62"/>
  <c r="Z90" i="62"/>
  <c r="Z176" i="62"/>
  <c r="Z96" i="62"/>
  <c r="Z158" i="62"/>
  <c r="Z108" i="62"/>
  <c r="Z110" i="62"/>
  <c r="Z111" i="62"/>
  <c r="Z120" i="62"/>
  <c r="Z159" i="62"/>
  <c r="Z164" i="62"/>
  <c r="Z177" i="62"/>
  <c r="Z201" i="62"/>
  <c r="Z101" i="62"/>
  <c r="Z109" i="62"/>
  <c r="Z117" i="62"/>
  <c r="Z125" i="62"/>
  <c r="Z179" i="62"/>
  <c r="Z105" i="62"/>
  <c r="Z113" i="62"/>
  <c r="Z121" i="62"/>
  <c r="Z129" i="62"/>
  <c r="Z167" i="62"/>
  <c r="Z163" i="62"/>
  <c r="Z193" i="62"/>
  <c r="Z202" i="62"/>
  <c r="Z100" i="62"/>
  <c r="Z155" i="62"/>
  <c r="Z76" i="62"/>
  <c r="Z79" i="62"/>
  <c r="Z69" i="62"/>
  <c r="Z192" i="62"/>
  <c r="Z65" i="62"/>
  <c r="Z57" i="62"/>
  <c r="Z61" i="62"/>
  <c r="Z44" i="62"/>
  <c r="Z32" i="62"/>
  <c r="Z37" i="62"/>
  <c r="Z29" i="62"/>
  <c r="Z19" i="62"/>
  <c r="Z20" i="62"/>
  <c r="Z14" i="62"/>
  <c r="Z11" i="62"/>
  <c r="Z191" i="62"/>
  <c r="Z183" i="62"/>
  <c r="W8" i="99"/>
  <c r="S8" i="99"/>
  <c r="T8" i="99" s="1"/>
  <c r="P8" i="99"/>
  <c r="L8" i="99"/>
  <c r="J8" i="99"/>
  <c r="F8" i="99"/>
  <c r="W7" i="99"/>
  <c r="S7" i="99"/>
  <c r="T7" i="99" s="1"/>
  <c r="P7" i="99"/>
  <c r="L7" i="99"/>
  <c r="J7" i="99"/>
  <c r="F7" i="99"/>
  <c r="W6" i="99"/>
  <c r="S6" i="99"/>
  <c r="T6" i="99" s="1"/>
  <c r="Z6" i="99" s="1"/>
  <c r="P6" i="99"/>
  <c r="L6" i="99"/>
  <c r="J6" i="99"/>
  <c r="F6" i="99"/>
  <c r="W5" i="99"/>
  <c r="S5" i="99"/>
  <c r="T5" i="99" s="1"/>
  <c r="P5" i="99"/>
  <c r="L5" i="99"/>
  <c r="J5" i="99"/>
  <c r="F5" i="99"/>
  <c r="W10" i="99"/>
  <c r="T10" i="99"/>
  <c r="S10" i="99"/>
  <c r="P10" i="99"/>
  <c r="L10" i="99"/>
  <c r="J10" i="99"/>
  <c r="F10" i="99"/>
  <c r="W4" i="99"/>
  <c r="S4" i="99"/>
  <c r="T4" i="99" s="1"/>
  <c r="P4" i="99"/>
  <c r="L4" i="99"/>
  <c r="J4" i="99"/>
  <c r="F4" i="99"/>
  <c r="W3" i="99"/>
  <c r="S3" i="99"/>
  <c r="T3" i="99" s="1"/>
  <c r="P3" i="99"/>
  <c r="L3" i="99"/>
  <c r="J3" i="99"/>
  <c r="F3" i="99"/>
  <c r="W9" i="99"/>
  <c r="S9" i="99"/>
  <c r="T9" i="99" s="1"/>
  <c r="P9" i="99"/>
  <c r="L9" i="99"/>
  <c r="J9" i="99"/>
  <c r="F9" i="99"/>
  <c r="Z9" i="99" s="1"/>
  <c r="W13" i="92"/>
  <c r="S13" i="92"/>
  <c r="T13" i="92" s="1"/>
  <c r="P13" i="92"/>
  <c r="L13" i="92"/>
  <c r="J13" i="92"/>
  <c r="F13" i="92"/>
  <c r="W12" i="92"/>
  <c r="S12" i="92"/>
  <c r="T12" i="92" s="1"/>
  <c r="P12" i="92"/>
  <c r="L12" i="92"/>
  <c r="J12" i="92"/>
  <c r="F12" i="92"/>
  <c r="W11" i="92"/>
  <c r="S11" i="92"/>
  <c r="T11" i="92" s="1"/>
  <c r="P11" i="92"/>
  <c r="L11" i="92"/>
  <c r="J11" i="92"/>
  <c r="F11" i="92"/>
  <c r="W10" i="92"/>
  <c r="S10" i="92"/>
  <c r="T10" i="92" s="1"/>
  <c r="P10" i="92"/>
  <c r="L10" i="92"/>
  <c r="J10" i="92"/>
  <c r="F10" i="92"/>
  <c r="W17" i="92"/>
  <c r="T17" i="92"/>
  <c r="S17" i="92"/>
  <c r="P17" i="92"/>
  <c r="L17" i="92"/>
  <c r="J17" i="92"/>
  <c r="F17" i="92"/>
  <c r="W9" i="92"/>
  <c r="S9" i="92"/>
  <c r="T9" i="92" s="1"/>
  <c r="P9" i="92"/>
  <c r="L9" i="92"/>
  <c r="J9" i="92"/>
  <c r="F9" i="92"/>
  <c r="W8" i="92"/>
  <c r="S8" i="92"/>
  <c r="T8" i="92" s="1"/>
  <c r="P8" i="92"/>
  <c r="L8" i="92"/>
  <c r="J8" i="92"/>
  <c r="F8" i="92"/>
  <c r="W7" i="92"/>
  <c r="S7" i="92"/>
  <c r="T7" i="92" s="1"/>
  <c r="P7" i="92"/>
  <c r="L7" i="92"/>
  <c r="J7" i="92"/>
  <c r="F7" i="92"/>
  <c r="W6" i="92"/>
  <c r="S6" i="92"/>
  <c r="T6" i="92" s="1"/>
  <c r="P6" i="92"/>
  <c r="L6" i="92"/>
  <c r="J6" i="92"/>
  <c r="F6" i="92"/>
  <c r="W5" i="92"/>
  <c r="S5" i="92"/>
  <c r="T5" i="92" s="1"/>
  <c r="P5" i="92"/>
  <c r="L5" i="92"/>
  <c r="J5" i="92"/>
  <c r="F5" i="92"/>
  <c r="W16" i="92"/>
  <c r="S16" i="92"/>
  <c r="T16" i="92" s="1"/>
  <c r="P16" i="92"/>
  <c r="L16" i="92"/>
  <c r="J16" i="92"/>
  <c r="F16" i="92"/>
  <c r="W4" i="92"/>
  <c r="S4" i="92"/>
  <c r="T4" i="92" s="1"/>
  <c r="P4" i="92"/>
  <c r="L4" i="92"/>
  <c r="J4" i="92"/>
  <c r="F4" i="92"/>
  <c r="W15" i="92"/>
  <c r="S15" i="92"/>
  <c r="T15" i="92" s="1"/>
  <c r="P15" i="92"/>
  <c r="L15" i="92"/>
  <c r="J15" i="92"/>
  <c r="F15" i="92"/>
  <c r="W3" i="92"/>
  <c r="S3" i="92"/>
  <c r="T3" i="92" s="1"/>
  <c r="P3" i="92"/>
  <c r="L3" i="92"/>
  <c r="Z3" i="92" s="1"/>
  <c r="J3" i="92"/>
  <c r="F3" i="92"/>
  <c r="W18" i="92"/>
  <c r="S18" i="92"/>
  <c r="T18" i="92" s="1"/>
  <c r="Z18" i="92" s="1"/>
  <c r="P18" i="92"/>
  <c r="L18" i="92"/>
  <c r="J18" i="92"/>
  <c r="F18" i="92"/>
  <c r="W14" i="92"/>
  <c r="S14" i="92"/>
  <c r="T14" i="92" s="1"/>
  <c r="P14" i="92"/>
  <c r="L14" i="92"/>
  <c r="J14" i="92"/>
  <c r="F14" i="92"/>
  <c r="W12" i="98"/>
  <c r="S12" i="98"/>
  <c r="T12" i="98" s="1"/>
  <c r="P12" i="98"/>
  <c r="L12" i="98"/>
  <c r="J12" i="98"/>
  <c r="F12" i="98"/>
  <c r="Z12" i="98" s="1"/>
  <c r="W11" i="98"/>
  <c r="S11" i="98"/>
  <c r="T11" i="98" s="1"/>
  <c r="P11" i="98"/>
  <c r="L11" i="98"/>
  <c r="J11" i="98"/>
  <c r="F11" i="98"/>
  <c r="W13" i="98"/>
  <c r="S13" i="98"/>
  <c r="T13" i="98" s="1"/>
  <c r="P13" i="98"/>
  <c r="L13" i="98"/>
  <c r="J13" i="98"/>
  <c r="F13" i="98"/>
  <c r="W14" i="98"/>
  <c r="S14" i="98"/>
  <c r="T14" i="98" s="1"/>
  <c r="P14" i="98"/>
  <c r="L14" i="98"/>
  <c r="J14" i="98"/>
  <c r="F14" i="98"/>
  <c r="W10" i="98"/>
  <c r="S10" i="98"/>
  <c r="T10" i="98" s="1"/>
  <c r="P10" i="98"/>
  <c r="L10" i="98"/>
  <c r="J10" i="98"/>
  <c r="F10" i="98"/>
  <c r="W9" i="98"/>
  <c r="S9" i="98"/>
  <c r="T9" i="98" s="1"/>
  <c r="P9" i="98"/>
  <c r="L9" i="98"/>
  <c r="J9" i="98"/>
  <c r="F9" i="98"/>
  <c r="W8" i="98"/>
  <c r="S8" i="98"/>
  <c r="T8" i="98" s="1"/>
  <c r="P8" i="98"/>
  <c r="L8" i="98"/>
  <c r="J8" i="98"/>
  <c r="F8" i="98"/>
  <c r="W7" i="98"/>
  <c r="S7" i="98"/>
  <c r="T7" i="98" s="1"/>
  <c r="P7" i="98"/>
  <c r="L7" i="98"/>
  <c r="J7" i="98"/>
  <c r="F7" i="98"/>
  <c r="W6" i="98"/>
  <c r="S6" i="98"/>
  <c r="T6" i="98" s="1"/>
  <c r="P6" i="98"/>
  <c r="L6" i="98"/>
  <c r="J6" i="98"/>
  <c r="F6" i="98"/>
  <c r="W5" i="98"/>
  <c r="T5" i="98"/>
  <c r="S5" i="98"/>
  <c r="P5" i="98"/>
  <c r="L5" i="98"/>
  <c r="J5" i="98"/>
  <c r="Z5" i="98" s="1"/>
  <c r="F5" i="98"/>
  <c r="W4" i="98"/>
  <c r="S4" i="98"/>
  <c r="T4" i="98" s="1"/>
  <c r="P4" i="98"/>
  <c r="L4" i="98"/>
  <c r="J4" i="98"/>
  <c r="F4" i="98"/>
  <c r="W3" i="98"/>
  <c r="S3" i="98"/>
  <c r="T3" i="98" s="1"/>
  <c r="P3" i="98"/>
  <c r="L3" i="98"/>
  <c r="J3" i="98"/>
  <c r="F3" i="98"/>
  <c r="Z3" i="99" l="1"/>
  <c r="Z8" i="99"/>
  <c r="Z4" i="99"/>
  <c r="Z5" i="99"/>
  <c r="Z7" i="99"/>
  <c r="Z10" i="99"/>
  <c r="Z16" i="92"/>
  <c r="Z5" i="92"/>
  <c r="Z6" i="92"/>
  <c r="Z13" i="92"/>
  <c r="Z15" i="92"/>
  <c r="Z14" i="92"/>
  <c r="Z8" i="92"/>
  <c r="Z9" i="92"/>
  <c r="Z10" i="92"/>
  <c r="Z12" i="92"/>
  <c r="Z4" i="92"/>
  <c r="Z17" i="92"/>
  <c r="Z7" i="92"/>
  <c r="Z9" i="98"/>
  <c r="Z13" i="98"/>
  <c r="Z3" i="98"/>
  <c r="Z6" i="98"/>
  <c r="Z11" i="98"/>
  <c r="Z7" i="98"/>
  <c r="Z10" i="98"/>
  <c r="Z11" i="92"/>
  <c r="Z4" i="98"/>
  <c r="Z8" i="98"/>
  <c r="Z14" i="98"/>
  <c r="W11" i="66" l="1"/>
  <c r="T11" i="66"/>
  <c r="S11" i="66"/>
  <c r="P11" i="66"/>
  <c r="L11" i="66"/>
  <c r="J11" i="66"/>
  <c r="F11" i="66"/>
  <c r="Z11" i="66" s="1"/>
  <c r="AA11" i="66" s="1"/>
  <c r="W10" i="66"/>
  <c r="S10" i="66"/>
  <c r="T10" i="66" s="1"/>
  <c r="P10" i="66"/>
  <c r="L10" i="66"/>
  <c r="Z10" i="66" s="1"/>
  <c r="AA10" i="66" s="1"/>
  <c r="J10" i="66"/>
  <c r="F10" i="66"/>
  <c r="W9" i="66"/>
  <c r="S9" i="66"/>
  <c r="T9" i="66" s="1"/>
  <c r="P9" i="66"/>
  <c r="Z9" i="66" s="1"/>
  <c r="AA9" i="66" s="1"/>
  <c r="L9" i="66"/>
  <c r="J9" i="66"/>
  <c r="F9" i="66"/>
  <c r="W8" i="66"/>
  <c r="S8" i="66"/>
  <c r="T8" i="66" s="1"/>
  <c r="P8" i="66"/>
  <c r="L8" i="66"/>
  <c r="J8" i="66"/>
  <c r="F8" i="66"/>
  <c r="Z8" i="66" s="1"/>
  <c r="AA8" i="66" s="1"/>
  <c r="W7" i="66"/>
  <c r="T7" i="66"/>
  <c r="S7" i="66"/>
  <c r="P7" i="66"/>
  <c r="L7" i="66"/>
  <c r="J7" i="66"/>
  <c r="F7" i="66"/>
  <c r="Z7" i="66" s="1"/>
  <c r="AA7" i="66" s="1"/>
  <c r="W6" i="66"/>
  <c r="S6" i="66"/>
  <c r="T6" i="66" s="1"/>
  <c r="P6" i="66"/>
  <c r="L6" i="66"/>
  <c r="Z6" i="66" s="1"/>
  <c r="AA6" i="66" s="1"/>
  <c r="J6" i="66"/>
  <c r="F6" i="66"/>
  <c r="W5" i="66"/>
  <c r="S5" i="66"/>
  <c r="T5" i="66" s="1"/>
  <c r="P5" i="66"/>
  <c r="L5" i="66"/>
  <c r="J5" i="66"/>
  <c r="F5" i="66"/>
  <c r="W4" i="66"/>
  <c r="S4" i="66"/>
  <c r="T4" i="66" s="1"/>
  <c r="P4" i="66"/>
  <c r="L4" i="66"/>
  <c r="J4" i="66"/>
  <c r="F4" i="66"/>
  <c r="Z4" i="66" s="1"/>
  <c r="AA4" i="66" s="1"/>
  <c r="W3" i="66"/>
  <c r="T3" i="66"/>
  <c r="S3" i="66"/>
  <c r="P3" i="66"/>
  <c r="L3" i="66"/>
  <c r="J3" i="66"/>
  <c r="Z3" i="66" s="1"/>
  <c r="AA3" i="66" s="1"/>
  <c r="F3" i="66"/>
  <c r="W5" i="65"/>
  <c r="S5" i="65"/>
  <c r="T5" i="65" s="1"/>
  <c r="P5" i="65"/>
  <c r="L5" i="65"/>
  <c r="J5" i="65"/>
  <c r="F5" i="65"/>
  <c r="W4" i="65"/>
  <c r="S4" i="65"/>
  <c r="T4" i="65" s="1"/>
  <c r="P4" i="65"/>
  <c r="L4" i="65"/>
  <c r="Z4" i="65" s="1"/>
  <c r="J4" i="65"/>
  <c r="F4" i="65"/>
  <c r="W3" i="65"/>
  <c r="S3" i="65"/>
  <c r="T3" i="65" s="1"/>
  <c r="P3" i="65"/>
  <c r="L3" i="65"/>
  <c r="J3" i="65"/>
  <c r="F3" i="65"/>
  <c r="W6" i="65"/>
  <c r="S6" i="65"/>
  <c r="T6" i="65" s="1"/>
  <c r="P6" i="65"/>
  <c r="L6" i="65"/>
  <c r="J6" i="65"/>
  <c r="F6" i="65"/>
  <c r="W6" i="42"/>
  <c r="T6" i="42"/>
  <c r="S6" i="42"/>
  <c r="P6" i="42"/>
  <c r="L6" i="42"/>
  <c r="J6" i="42"/>
  <c r="F6" i="42"/>
  <c r="W4" i="42"/>
  <c r="S4" i="42"/>
  <c r="T4" i="42" s="1"/>
  <c r="P4" i="42"/>
  <c r="L4" i="42"/>
  <c r="J4" i="42"/>
  <c r="F4" i="42"/>
  <c r="W3" i="42"/>
  <c r="S3" i="42"/>
  <c r="T3" i="42" s="1"/>
  <c r="P3" i="42"/>
  <c r="L3" i="42"/>
  <c r="J3" i="42"/>
  <c r="F3" i="42"/>
  <c r="W5" i="42"/>
  <c r="S5" i="42"/>
  <c r="T5" i="42" s="1"/>
  <c r="P5" i="42"/>
  <c r="L5" i="42"/>
  <c r="J5" i="42"/>
  <c r="F5" i="42"/>
  <c r="W14" i="64"/>
  <c r="S14" i="64"/>
  <c r="T14" i="64" s="1"/>
  <c r="P14" i="64"/>
  <c r="L14" i="64"/>
  <c r="J14" i="64"/>
  <c r="F14" i="64"/>
  <c r="W13" i="64"/>
  <c r="T13" i="64"/>
  <c r="S13" i="64"/>
  <c r="P13" i="64"/>
  <c r="L13" i="64"/>
  <c r="J13" i="64"/>
  <c r="F13" i="64"/>
  <c r="W9" i="64"/>
  <c r="S9" i="64"/>
  <c r="T9" i="64" s="1"/>
  <c r="P9" i="64"/>
  <c r="L9" i="64"/>
  <c r="J9" i="64"/>
  <c r="F9" i="64"/>
  <c r="Z9" i="64" s="1"/>
  <c r="W8" i="64"/>
  <c r="S8" i="64"/>
  <c r="T8" i="64" s="1"/>
  <c r="P8" i="64"/>
  <c r="L8" i="64"/>
  <c r="J8" i="64"/>
  <c r="F8" i="64"/>
  <c r="W7" i="64"/>
  <c r="T7" i="64"/>
  <c r="S7" i="64"/>
  <c r="P7" i="64"/>
  <c r="L7" i="64"/>
  <c r="J7" i="64"/>
  <c r="F7" i="64"/>
  <c r="W6" i="64"/>
  <c r="T6" i="64"/>
  <c r="S6" i="64"/>
  <c r="P6" i="64"/>
  <c r="L6" i="64"/>
  <c r="J6" i="64"/>
  <c r="F6" i="64"/>
  <c r="W12" i="64"/>
  <c r="S12" i="64"/>
  <c r="T12" i="64" s="1"/>
  <c r="P12" i="64"/>
  <c r="L12" i="64"/>
  <c r="J12" i="64"/>
  <c r="F12" i="64"/>
  <c r="W11" i="64"/>
  <c r="T11" i="64"/>
  <c r="S11" i="64"/>
  <c r="P11" i="64"/>
  <c r="L11" i="64"/>
  <c r="J11" i="64"/>
  <c r="F11" i="64"/>
  <c r="W16" i="64"/>
  <c r="T16" i="64"/>
  <c r="S16" i="64"/>
  <c r="P16" i="64"/>
  <c r="L16" i="64"/>
  <c r="J16" i="64"/>
  <c r="F16" i="64"/>
  <c r="W5" i="64"/>
  <c r="S5" i="64"/>
  <c r="T5" i="64" s="1"/>
  <c r="P5" i="64"/>
  <c r="L5" i="64"/>
  <c r="J5" i="64"/>
  <c r="F5" i="64"/>
  <c r="W15" i="64"/>
  <c r="S15" i="64"/>
  <c r="T15" i="64" s="1"/>
  <c r="P15" i="64"/>
  <c r="L15" i="64"/>
  <c r="J15" i="64"/>
  <c r="F15" i="64"/>
  <c r="W4" i="64"/>
  <c r="T4" i="64"/>
  <c r="S4" i="64"/>
  <c r="P4" i="64"/>
  <c r="L4" i="64"/>
  <c r="J4" i="64"/>
  <c r="F4" i="64"/>
  <c r="W10" i="64"/>
  <c r="S10" i="64"/>
  <c r="T10" i="64" s="1"/>
  <c r="P10" i="64"/>
  <c r="L10" i="64"/>
  <c r="J10" i="64"/>
  <c r="F10" i="64"/>
  <c r="W3" i="64"/>
  <c r="S3" i="64"/>
  <c r="T3" i="64" s="1"/>
  <c r="P3" i="64"/>
  <c r="L3" i="64"/>
  <c r="J3" i="64"/>
  <c r="F3" i="64"/>
  <c r="Z3" i="64" s="1"/>
  <c r="Z5" i="65" l="1"/>
  <c r="Z6" i="65"/>
  <c r="Z3" i="65"/>
  <c r="Z5" i="42"/>
  <c r="Z4" i="42"/>
  <c r="Z6" i="42"/>
  <c r="Z12" i="64"/>
  <c r="Z8" i="64"/>
  <c r="Z13" i="64"/>
  <c r="Z14" i="64"/>
  <c r="Z10" i="64"/>
  <c r="Z11" i="64"/>
  <c r="Z6" i="64"/>
  <c r="Z7" i="64"/>
  <c r="Z4" i="64"/>
  <c r="Z5" i="64"/>
  <c r="Z16" i="64"/>
  <c r="Z5" i="66"/>
  <c r="AA5" i="66" s="1"/>
  <c r="Z3" i="42"/>
  <c r="Z15" i="64"/>
  <c r="I8" i="20" l="1"/>
  <c r="H8" i="20"/>
  <c r="G8" i="20"/>
  <c r="Z10" i="20"/>
  <c r="AA10" i="20"/>
  <c r="W11" i="97" l="1"/>
  <c r="S11" i="97"/>
  <c r="T11" i="97" s="1"/>
  <c r="P11" i="97"/>
  <c r="L11" i="97"/>
  <c r="J11" i="97"/>
  <c r="F11" i="97"/>
  <c r="W12" i="97"/>
  <c r="T12" i="97"/>
  <c r="S12" i="97"/>
  <c r="P12" i="97"/>
  <c r="L12" i="97"/>
  <c r="J12" i="97"/>
  <c r="F12" i="97"/>
  <c r="W9" i="97"/>
  <c r="S9" i="97"/>
  <c r="T9" i="97" s="1"/>
  <c r="P9" i="97"/>
  <c r="L9" i="97"/>
  <c r="J9" i="97"/>
  <c r="F9" i="97"/>
  <c r="W8" i="97"/>
  <c r="S8" i="97"/>
  <c r="T8" i="97" s="1"/>
  <c r="P8" i="97"/>
  <c r="L8" i="97"/>
  <c r="J8" i="97"/>
  <c r="F8" i="97"/>
  <c r="W7" i="97"/>
  <c r="S7" i="97"/>
  <c r="T7" i="97" s="1"/>
  <c r="P7" i="97"/>
  <c r="L7" i="97"/>
  <c r="J7" i="97"/>
  <c r="F7" i="97"/>
  <c r="W6" i="97"/>
  <c r="S6" i="97"/>
  <c r="T6" i="97" s="1"/>
  <c r="P6" i="97"/>
  <c r="L6" i="97"/>
  <c r="J6" i="97"/>
  <c r="F6" i="97"/>
  <c r="W5" i="97"/>
  <c r="S5" i="97"/>
  <c r="T5" i="97" s="1"/>
  <c r="P5" i="97"/>
  <c r="L5" i="97"/>
  <c r="J5" i="97"/>
  <c r="F5" i="97"/>
  <c r="W15" i="97"/>
  <c r="S15" i="97"/>
  <c r="T15" i="97" s="1"/>
  <c r="P15" i="97"/>
  <c r="L15" i="97"/>
  <c r="J15" i="97"/>
  <c r="F15" i="97"/>
  <c r="W4" i="97"/>
  <c r="S4" i="97"/>
  <c r="T4" i="97" s="1"/>
  <c r="P4" i="97"/>
  <c r="L4" i="97"/>
  <c r="J4" i="97"/>
  <c r="F4" i="97"/>
  <c r="W14" i="97"/>
  <c r="T14" i="97"/>
  <c r="S14" i="97"/>
  <c r="P14" i="97"/>
  <c r="L14" i="97"/>
  <c r="J14" i="97"/>
  <c r="F14" i="97"/>
  <c r="W10" i="97"/>
  <c r="S10" i="97"/>
  <c r="T10" i="97" s="1"/>
  <c r="P10" i="97"/>
  <c r="L10" i="97"/>
  <c r="J10" i="97"/>
  <c r="F10" i="97"/>
  <c r="W3" i="97"/>
  <c r="S3" i="97"/>
  <c r="T3" i="97" s="1"/>
  <c r="P3" i="97"/>
  <c r="Z3" i="97" s="1"/>
  <c r="L3" i="97"/>
  <c r="J3" i="97"/>
  <c r="F3" i="97"/>
  <c r="W13" i="97"/>
  <c r="S13" i="97"/>
  <c r="T13" i="97" s="1"/>
  <c r="P13" i="97"/>
  <c r="L13" i="97"/>
  <c r="J13" i="97"/>
  <c r="F13" i="97"/>
  <c r="W6" i="96"/>
  <c r="S6" i="96"/>
  <c r="T6" i="96" s="1"/>
  <c r="P6" i="96"/>
  <c r="L6" i="96"/>
  <c r="J6" i="96"/>
  <c r="F6" i="96"/>
  <c r="W5" i="96"/>
  <c r="S5" i="96"/>
  <c r="T5" i="96" s="1"/>
  <c r="P5" i="96"/>
  <c r="L5" i="96"/>
  <c r="J5" i="96"/>
  <c r="F5" i="96"/>
  <c r="W4" i="96"/>
  <c r="S4" i="96"/>
  <c r="T4" i="96" s="1"/>
  <c r="P4" i="96"/>
  <c r="L4" i="96"/>
  <c r="J4" i="96"/>
  <c r="F4" i="96"/>
  <c r="W8" i="96"/>
  <c r="S8" i="96"/>
  <c r="T8" i="96" s="1"/>
  <c r="P8" i="96"/>
  <c r="L8" i="96"/>
  <c r="J8" i="96"/>
  <c r="F8" i="96"/>
  <c r="W7" i="96"/>
  <c r="T7" i="96"/>
  <c r="S7" i="96"/>
  <c r="P7" i="96"/>
  <c r="L7" i="96"/>
  <c r="J7" i="96"/>
  <c r="Z7" i="96" s="1"/>
  <c r="F7" i="96"/>
  <c r="W3" i="96"/>
  <c r="S3" i="96"/>
  <c r="T3" i="96" s="1"/>
  <c r="P3" i="96"/>
  <c r="L3" i="96"/>
  <c r="J3" i="96"/>
  <c r="F3" i="96"/>
  <c r="W8" i="95"/>
  <c r="S8" i="95"/>
  <c r="T8" i="95" s="1"/>
  <c r="P8" i="95"/>
  <c r="L8" i="95"/>
  <c r="J8" i="95"/>
  <c r="F8" i="95"/>
  <c r="W10" i="95"/>
  <c r="T10" i="95"/>
  <c r="S10" i="95"/>
  <c r="P10" i="95"/>
  <c r="L10" i="95"/>
  <c r="J10" i="95"/>
  <c r="Z10" i="95" s="1"/>
  <c r="F10" i="95"/>
  <c r="W7" i="95"/>
  <c r="S7" i="95"/>
  <c r="T7" i="95" s="1"/>
  <c r="P7" i="95"/>
  <c r="L7" i="95"/>
  <c r="J7" i="95"/>
  <c r="F7" i="95"/>
  <c r="W9" i="95"/>
  <c r="S9" i="95"/>
  <c r="T9" i="95" s="1"/>
  <c r="P9" i="95"/>
  <c r="L9" i="95"/>
  <c r="J9" i="95"/>
  <c r="F9" i="95"/>
  <c r="W6" i="95"/>
  <c r="S6" i="95"/>
  <c r="T6" i="95" s="1"/>
  <c r="P6" i="95"/>
  <c r="L6" i="95"/>
  <c r="J6" i="95"/>
  <c r="F6" i="95"/>
  <c r="W5" i="95"/>
  <c r="S5" i="95"/>
  <c r="T5" i="95" s="1"/>
  <c r="P5" i="95"/>
  <c r="L5" i="95"/>
  <c r="J5" i="95"/>
  <c r="F5" i="95"/>
  <c r="W4" i="95"/>
  <c r="S4" i="95"/>
  <c r="T4" i="95" s="1"/>
  <c r="P4" i="95"/>
  <c r="L4" i="95"/>
  <c r="J4" i="95"/>
  <c r="F4" i="95"/>
  <c r="W3" i="95"/>
  <c r="S3" i="95"/>
  <c r="T3" i="95" s="1"/>
  <c r="P3" i="95"/>
  <c r="L3" i="95"/>
  <c r="J3" i="95"/>
  <c r="F3" i="95"/>
  <c r="Z15" i="97" l="1"/>
  <c r="Z7" i="97"/>
  <c r="Z4" i="97"/>
  <c r="Z6" i="97"/>
  <c r="Z8" i="97"/>
  <c r="Z11" i="97"/>
  <c r="Z13" i="97"/>
  <c r="Z12" i="97"/>
  <c r="Z14" i="97"/>
  <c r="Z10" i="97"/>
  <c r="Z6" i="96"/>
  <c r="Z3" i="96"/>
  <c r="Z4" i="96"/>
  <c r="Z6" i="95"/>
  <c r="Z9" i="95"/>
  <c r="Z5" i="95"/>
  <c r="Z8" i="95"/>
  <c r="Z4" i="95"/>
  <c r="Z3" i="95"/>
  <c r="Z5" i="97"/>
  <c r="Z9" i="97"/>
  <c r="Z5" i="96"/>
  <c r="Z8" i="96"/>
  <c r="Z7" i="95"/>
  <c r="W3" i="94" l="1"/>
  <c r="T3" i="94"/>
  <c r="S3" i="94"/>
  <c r="P3" i="94"/>
  <c r="L3" i="94"/>
  <c r="J3" i="94"/>
  <c r="Z3" i="94" s="1"/>
  <c r="AA3" i="94" s="1"/>
  <c r="F3" i="94"/>
  <c r="W12" i="93"/>
  <c r="T12" i="93"/>
  <c r="S12" i="93"/>
  <c r="P12" i="93"/>
  <c r="L12" i="93"/>
  <c r="J12" i="93"/>
  <c r="Z12" i="93" s="1"/>
  <c r="AA12" i="93" s="1"/>
  <c r="F12" i="93"/>
  <c r="W11" i="93"/>
  <c r="S11" i="93"/>
  <c r="T11" i="93" s="1"/>
  <c r="P11" i="93"/>
  <c r="L11" i="93"/>
  <c r="Z11" i="93" s="1"/>
  <c r="AA11" i="93" s="1"/>
  <c r="J11" i="93"/>
  <c r="F11" i="93"/>
  <c r="W10" i="93"/>
  <c r="S10" i="93"/>
  <c r="T10" i="93" s="1"/>
  <c r="Z10" i="93" s="1"/>
  <c r="AA10" i="93" s="1"/>
  <c r="P10" i="93"/>
  <c r="L10" i="93"/>
  <c r="J10" i="93"/>
  <c r="F10" i="93"/>
  <c r="W9" i="93"/>
  <c r="S9" i="93"/>
  <c r="T9" i="93" s="1"/>
  <c r="P9" i="93"/>
  <c r="L9" i="93"/>
  <c r="J9" i="93"/>
  <c r="F9" i="93"/>
  <c r="Z9" i="93" s="1"/>
  <c r="AA9" i="93" s="1"/>
  <c r="W8" i="93"/>
  <c r="T8" i="93"/>
  <c r="S8" i="93"/>
  <c r="P8" i="93"/>
  <c r="L8" i="93"/>
  <c r="J8" i="93"/>
  <c r="Z8" i="93" s="1"/>
  <c r="AA8" i="93" s="1"/>
  <c r="F8" i="93"/>
  <c r="W7" i="93"/>
  <c r="S7" i="93"/>
  <c r="T7" i="93" s="1"/>
  <c r="P7" i="93"/>
  <c r="L7" i="93"/>
  <c r="Z7" i="93" s="1"/>
  <c r="AA7" i="93" s="1"/>
  <c r="J7" i="93"/>
  <c r="F7" i="93"/>
  <c r="W6" i="93"/>
  <c r="S6" i="93"/>
  <c r="T6" i="93" s="1"/>
  <c r="P6" i="93"/>
  <c r="L6" i="93"/>
  <c r="J6" i="93"/>
  <c r="F6" i="93"/>
  <c r="W5" i="93"/>
  <c r="S5" i="93"/>
  <c r="T5" i="93" s="1"/>
  <c r="P5" i="93"/>
  <c r="L5" i="93"/>
  <c r="J5" i="93"/>
  <c r="F5" i="93"/>
  <c r="Z5" i="93" s="1"/>
  <c r="AA5" i="93" s="1"/>
  <c r="W4" i="93"/>
  <c r="T4" i="93"/>
  <c r="S4" i="93"/>
  <c r="P4" i="93"/>
  <c r="L4" i="93"/>
  <c r="J4" i="93"/>
  <c r="Z4" i="93" s="1"/>
  <c r="AA4" i="93" s="1"/>
  <c r="F4" i="93"/>
  <c r="W3" i="93"/>
  <c r="S3" i="93"/>
  <c r="T3" i="93" s="1"/>
  <c r="P3" i="93"/>
  <c r="L3" i="93"/>
  <c r="J3" i="93"/>
  <c r="F3" i="93"/>
  <c r="W9" i="91"/>
  <c r="T9" i="91"/>
  <c r="S9" i="91"/>
  <c r="P9" i="91"/>
  <c r="L9" i="91"/>
  <c r="J9" i="91"/>
  <c r="F9" i="91"/>
  <c r="W10" i="91"/>
  <c r="S10" i="91"/>
  <c r="T10" i="91" s="1"/>
  <c r="P10" i="91"/>
  <c r="L10" i="91"/>
  <c r="J10" i="91"/>
  <c r="F10" i="91"/>
  <c r="W8" i="91"/>
  <c r="S8" i="91"/>
  <c r="T8" i="91" s="1"/>
  <c r="P8" i="91"/>
  <c r="L8" i="91"/>
  <c r="J8" i="91"/>
  <c r="F8" i="91"/>
  <c r="W7" i="91"/>
  <c r="S7" i="91"/>
  <c r="T7" i="91" s="1"/>
  <c r="P7" i="91"/>
  <c r="L7" i="91"/>
  <c r="J7" i="91"/>
  <c r="F7" i="91"/>
  <c r="Z7" i="91" s="1"/>
  <c r="W6" i="91"/>
  <c r="S6" i="91"/>
  <c r="T6" i="91" s="1"/>
  <c r="P6" i="91"/>
  <c r="L6" i="91"/>
  <c r="J6" i="91"/>
  <c r="F6" i="91"/>
  <c r="W5" i="91"/>
  <c r="T5" i="91"/>
  <c r="S5" i="91"/>
  <c r="P5" i="91"/>
  <c r="L5" i="91"/>
  <c r="J5" i="91"/>
  <c r="F5" i="91"/>
  <c r="W4" i="91"/>
  <c r="T4" i="91"/>
  <c r="S4" i="91"/>
  <c r="P4" i="91"/>
  <c r="L4" i="91"/>
  <c r="J4" i="91"/>
  <c r="F4" i="91"/>
  <c r="W11" i="91"/>
  <c r="S11" i="91"/>
  <c r="T11" i="91" s="1"/>
  <c r="P11" i="91"/>
  <c r="L11" i="91"/>
  <c r="J11" i="91"/>
  <c r="F11" i="91"/>
  <c r="W3" i="91"/>
  <c r="T3" i="91"/>
  <c r="S3" i="91"/>
  <c r="P3" i="91"/>
  <c r="L3" i="91"/>
  <c r="J3" i="91"/>
  <c r="F3" i="91"/>
  <c r="W7" i="90"/>
  <c r="S7" i="90"/>
  <c r="T7" i="90" s="1"/>
  <c r="P7" i="90"/>
  <c r="L7" i="90"/>
  <c r="J7" i="90"/>
  <c r="F7" i="90"/>
  <c r="W6" i="90"/>
  <c r="S6" i="90"/>
  <c r="T6" i="90" s="1"/>
  <c r="P6" i="90"/>
  <c r="L6" i="90"/>
  <c r="J6" i="90"/>
  <c r="F6" i="90"/>
  <c r="W10" i="90"/>
  <c r="S10" i="90"/>
  <c r="T10" i="90" s="1"/>
  <c r="P10" i="90"/>
  <c r="L10" i="90"/>
  <c r="J10" i="90"/>
  <c r="F10" i="90"/>
  <c r="W5" i="90"/>
  <c r="S5" i="90"/>
  <c r="T5" i="90" s="1"/>
  <c r="P5" i="90"/>
  <c r="L5" i="90"/>
  <c r="J5" i="90"/>
  <c r="F5" i="90"/>
  <c r="W9" i="90"/>
  <c r="S9" i="90"/>
  <c r="T9" i="90" s="1"/>
  <c r="P9" i="90"/>
  <c r="L9" i="90"/>
  <c r="J9" i="90"/>
  <c r="F9" i="90"/>
  <c r="W4" i="90"/>
  <c r="T4" i="90"/>
  <c r="S4" i="90"/>
  <c r="P4" i="90"/>
  <c r="L4" i="90"/>
  <c r="J4" i="90"/>
  <c r="F4" i="90"/>
  <c r="W8" i="90"/>
  <c r="S8" i="90"/>
  <c r="T8" i="90" s="1"/>
  <c r="P8" i="90"/>
  <c r="L8" i="90"/>
  <c r="J8" i="90"/>
  <c r="F8" i="90"/>
  <c r="W3" i="90"/>
  <c r="S3" i="90"/>
  <c r="T3" i="90" s="1"/>
  <c r="P3" i="90"/>
  <c r="L3" i="90"/>
  <c r="J3" i="90"/>
  <c r="F3" i="90"/>
  <c r="Z11" i="91" l="1"/>
  <c r="Z6" i="91"/>
  <c r="Z3" i="91"/>
  <c r="Z4" i="91"/>
  <c r="Z5" i="91"/>
  <c r="Z10" i="91"/>
  <c r="Z9" i="91"/>
  <c r="Z7" i="90"/>
  <c r="Z3" i="90"/>
  <c r="Z6" i="90"/>
  <c r="Z9" i="90"/>
  <c r="Z10" i="90"/>
  <c r="Z8" i="90"/>
  <c r="Z4" i="90"/>
  <c r="Z3" i="93"/>
  <c r="AA3" i="93" s="1"/>
  <c r="Z6" i="93"/>
  <c r="AA6" i="93" s="1"/>
  <c r="Z8" i="91"/>
  <c r="Z5" i="90"/>
  <c r="W13" i="40" l="1"/>
  <c r="S13" i="40"/>
  <c r="T13" i="40" s="1"/>
  <c r="P13" i="40"/>
  <c r="L13" i="40"/>
  <c r="J13" i="40"/>
  <c r="F13" i="40"/>
  <c r="W10" i="40"/>
  <c r="S10" i="40"/>
  <c r="T10" i="40" s="1"/>
  <c r="P10" i="40"/>
  <c r="L10" i="40"/>
  <c r="J10" i="40"/>
  <c r="F10" i="40"/>
  <c r="W8" i="40"/>
  <c r="S8" i="40"/>
  <c r="T8" i="40" s="1"/>
  <c r="P8" i="40"/>
  <c r="L8" i="40"/>
  <c r="J8" i="40"/>
  <c r="F8" i="40"/>
  <c r="W11" i="40"/>
  <c r="S11" i="40"/>
  <c r="T11" i="40" s="1"/>
  <c r="P11" i="40"/>
  <c r="L11" i="40"/>
  <c r="J11" i="40"/>
  <c r="F11" i="40"/>
  <c r="W7" i="40"/>
  <c r="T7" i="40"/>
  <c r="S7" i="40"/>
  <c r="P7" i="40"/>
  <c r="L7" i="40"/>
  <c r="J7" i="40"/>
  <c r="F7" i="40"/>
  <c r="W6" i="40"/>
  <c r="S6" i="40"/>
  <c r="T6" i="40" s="1"/>
  <c r="P6" i="40"/>
  <c r="L6" i="40"/>
  <c r="J6" i="40"/>
  <c r="F6" i="40"/>
  <c r="W12" i="40"/>
  <c r="S12" i="40"/>
  <c r="T12" i="40" s="1"/>
  <c r="P12" i="40"/>
  <c r="Z12" i="40" s="1"/>
  <c r="L12" i="40"/>
  <c r="J12" i="40"/>
  <c r="F12" i="40"/>
  <c r="W5" i="40"/>
  <c r="S5" i="40"/>
  <c r="T5" i="40" s="1"/>
  <c r="P5" i="40"/>
  <c r="L5" i="40"/>
  <c r="J5" i="40"/>
  <c r="F5" i="40"/>
  <c r="W4" i="40"/>
  <c r="S4" i="40"/>
  <c r="T4" i="40" s="1"/>
  <c r="P4" i="40"/>
  <c r="L4" i="40"/>
  <c r="J4" i="40"/>
  <c r="F4" i="40"/>
  <c r="W3" i="40"/>
  <c r="S3" i="40"/>
  <c r="T3" i="40" s="1"/>
  <c r="P3" i="40"/>
  <c r="L3" i="40"/>
  <c r="J3" i="40"/>
  <c r="F3" i="40"/>
  <c r="W9" i="40"/>
  <c r="T9" i="40"/>
  <c r="S9" i="40"/>
  <c r="P9" i="40"/>
  <c r="L9" i="40"/>
  <c r="J9" i="40"/>
  <c r="F9" i="40"/>
  <c r="W9" i="39"/>
  <c r="S9" i="39"/>
  <c r="T9" i="39" s="1"/>
  <c r="P9" i="39"/>
  <c r="L9" i="39"/>
  <c r="J9" i="39"/>
  <c r="F9" i="39"/>
  <c r="W12" i="39"/>
  <c r="S12" i="39"/>
  <c r="T12" i="39" s="1"/>
  <c r="P12" i="39"/>
  <c r="L12" i="39"/>
  <c r="J12" i="39"/>
  <c r="F12" i="39"/>
  <c r="W10" i="39"/>
  <c r="S10" i="39"/>
  <c r="T10" i="39" s="1"/>
  <c r="P10" i="39"/>
  <c r="L10" i="39"/>
  <c r="J10" i="39"/>
  <c r="F10" i="39"/>
  <c r="W8" i="39"/>
  <c r="S8" i="39"/>
  <c r="T8" i="39" s="1"/>
  <c r="P8" i="39"/>
  <c r="L8" i="39"/>
  <c r="J8" i="39"/>
  <c r="F8" i="39"/>
  <c r="W13" i="39"/>
  <c r="T13" i="39"/>
  <c r="S13" i="39"/>
  <c r="P13" i="39"/>
  <c r="L13" i="39"/>
  <c r="J13" i="39"/>
  <c r="F13" i="39"/>
  <c r="W7" i="39"/>
  <c r="T7" i="39"/>
  <c r="S7" i="39"/>
  <c r="P7" i="39"/>
  <c r="L7" i="39"/>
  <c r="J7" i="39"/>
  <c r="F7" i="39"/>
  <c r="W6" i="39"/>
  <c r="S6" i="39"/>
  <c r="T6" i="39" s="1"/>
  <c r="P6" i="39"/>
  <c r="Z6" i="39" s="1"/>
  <c r="L6" i="39"/>
  <c r="J6" i="39"/>
  <c r="F6" i="39"/>
  <c r="W5" i="39"/>
  <c r="S5" i="39"/>
  <c r="T5" i="39" s="1"/>
  <c r="P5" i="39"/>
  <c r="L5" i="39"/>
  <c r="J5" i="39"/>
  <c r="F5" i="39"/>
  <c r="W4" i="39"/>
  <c r="S4" i="39"/>
  <c r="T4" i="39" s="1"/>
  <c r="P4" i="39"/>
  <c r="L4" i="39"/>
  <c r="J4" i="39"/>
  <c r="F4" i="39"/>
  <c r="W11" i="39"/>
  <c r="S11" i="39"/>
  <c r="T11" i="39" s="1"/>
  <c r="P11" i="39"/>
  <c r="L11" i="39"/>
  <c r="J11" i="39"/>
  <c r="F11" i="39"/>
  <c r="W3" i="39"/>
  <c r="S3" i="39"/>
  <c r="T3" i="39" s="1"/>
  <c r="P3" i="39"/>
  <c r="L3" i="39"/>
  <c r="J3" i="39"/>
  <c r="F3" i="39"/>
  <c r="W4" i="20"/>
  <c r="S4" i="20"/>
  <c r="T4" i="20" s="1"/>
  <c r="P4" i="20"/>
  <c r="L4" i="20"/>
  <c r="J4" i="20"/>
  <c r="F4" i="20"/>
  <c r="W7" i="20"/>
  <c r="S7" i="20"/>
  <c r="T7" i="20" s="1"/>
  <c r="P7" i="20"/>
  <c r="L7" i="20"/>
  <c r="J7" i="20"/>
  <c r="F7" i="20"/>
  <c r="W3" i="20"/>
  <c r="S3" i="20"/>
  <c r="T3" i="20" s="1"/>
  <c r="P3" i="20"/>
  <c r="L3" i="20"/>
  <c r="J3" i="20"/>
  <c r="F3" i="20"/>
  <c r="W6" i="20"/>
  <c r="S6" i="20"/>
  <c r="T6" i="20" s="1"/>
  <c r="P6" i="20"/>
  <c r="Z6" i="20" s="1"/>
  <c r="AA6" i="20" s="1"/>
  <c r="L6" i="20"/>
  <c r="J6" i="20"/>
  <c r="F6" i="20"/>
  <c r="W5" i="20"/>
  <c r="S5" i="20"/>
  <c r="T5" i="20" s="1"/>
  <c r="P5" i="20"/>
  <c r="L5" i="20"/>
  <c r="J5" i="20"/>
  <c r="F5" i="20"/>
  <c r="Z13" i="40" l="1"/>
  <c r="Z9" i="40"/>
  <c r="Z3" i="40"/>
  <c r="Z11" i="40"/>
  <c r="Z10" i="40"/>
  <c r="Z4" i="40"/>
  <c r="Z6" i="40"/>
  <c r="Z5" i="40"/>
  <c r="Z7" i="40"/>
  <c r="Z13" i="39"/>
  <c r="Z4" i="39"/>
  <c r="Z11" i="39"/>
  <c r="Z8" i="39"/>
  <c r="Z12" i="39"/>
  <c r="Z3" i="39"/>
  <c r="Z7" i="39"/>
  <c r="Z4" i="20"/>
  <c r="AA4" i="20" s="1"/>
  <c r="Z7" i="20"/>
  <c r="AA7" i="20" s="1"/>
  <c r="Z5" i="20"/>
  <c r="AA5" i="20" s="1"/>
  <c r="Z8" i="40"/>
  <c r="Z9" i="39"/>
  <c r="Z5" i="39"/>
  <c r="Z10" i="39"/>
  <c r="Z3" i="20"/>
  <c r="AA3" i="20" s="1"/>
  <c r="J3" i="100" l="1"/>
  <c r="J4" i="100"/>
  <c r="J51" i="100"/>
  <c r="J5" i="100"/>
  <c r="J33" i="100"/>
  <c r="J6" i="100"/>
  <c r="J34" i="100"/>
  <c r="J7" i="100"/>
  <c r="J8" i="100"/>
  <c r="J9" i="100"/>
  <c r="J10" i="100"/>
  <c r="J52" i="100"/>
  <c r="J11" i="100"/>
  <c r="J43" i="100"/>
  <c r="J12" i="100"/>
  <c r="J13" i="100"/>
  <c r="J14" i="100"/>
  <c r="J15" i="100"/>
  <c r="J44" i="100"/>
  <c r="J35" i="100"/>
  <c r="J16" i="100"/>
  <c r="D47" i="102" l="1"/>
  <c r="D14" i="102"/>
  <c r="E14" i="102"/>
  <c r="F14" i="102"/>
  <c r="G55" i="100" l="1"/>
  <c r="P4" i="100" l="1"/>
  <c r="P51" i="100"/>
  <c r="P5" i="100"/>
  <c r="P33" i="100"/>
  <c r="P6" i="100"/>
  <c r="P34" i="100"/>
  <c r="P7" i="100"/>
  <c r="P8" i="100"/>
  <c r="P9" i="100"/>
  <c r="P10" i="100"/>
  <c r="P52" i="100"/>
  <c r="P11" i="100"/>
  <c r="P43" i="100"/>
  <c r="P12" i="100"/>
  <c r="P13" i="100"/>
  <c r="P14" i="100"/>
  <c r="P15" i="100"/>
  <c r="P44" i="100"/>
  <c r="P35" i="100"/>
  <c r="P16" i="100"/>
  <c r="P17" i="100"/>
  <c r="P18" i="100"/>
  <c r="P49" i="100"/>
  <c r="P36" i="100"/>
  <c r="P37" i="100"/>
  <c r="P19" i="100"/>
  <c r="P53" i="100"/>
  <c r="P20" i="100"/>
  <c r="P21" i="100"/>
  <c r="P54" i="100"/>
  <c r="P45" i="100"/>
  <c r="P22" i="100"/>
  <c r="P23" i="100"/>
  <c r="P24" i="100"/>
  <c r="P25" i="100"/>
  <c r="P26" i="100"/>
  <c r="P46" i="100"/>
  <c r="P47" i="100"/>
  <c r="P38" i="100"/>
  <c r="P27" i="100"/>
  <c r="P28" i="100"/>
  <c r="P39" i="100"/>
  <c r="P40" i="100"/>
  <c r="P29" i="100"/>
  <c r="P41" i="100"/>
  <c r="P48" i="100"/>
  <c r="P42" i="100"/>
  <c r="P50" i="100"/>
  <c r="P31" i="100"/>
  <c r="P32" i="100"/>
  <c r="P30" i="100"/>
  <c r="P3" i="100"/>
  <c r="S3" i="100"/>
  <c r="Z2" i="100"/>
  <c r="Z2" i="62" l="1"/>
  <c r="L22" i="100"/>
  <c r="L23" i="100"/>
  <c r="L45" i="100"/>
  <c r="L4" i="100"/>
  <c r="Z2" i="64"/>
  <c r="Z2" i="93"/>
  <c r="Z2" i="91"/>
  <c r="Z2" i="40"/>
  <c r="Z2" i="95"/>
  <c r="Z2" i="94"/>
  <c r="Z2" i="90"/>
  <c r="Z2" i="65"/>
  <c r="Z2" i="99"/>
  <c r="Z2" i="39"/>
  <c r="Z2" i="42"/>
  <c r="Z2" i="98"/>
  <c r="Z2" i="97"/>
  <c r="Z2" i="20"/>
  <c r="F54" i="100"/>
  <c r="F40" i="100"/>
  <c r="F53" i="100"/>
  <c r="F51" i="100"/>
  <c r="F48" i="100"/>
  <c r="F30" i="100"/>
  <c r="F50" i="100"/>
  <c r="F17" i="100"/>
  <c r="F4" i="100"/>
  <c r="F45" i="100"/>
  <c r="F21" i="100"/>
  <c r="F19" i="100"/>
  <c r="F13" i="100"/>
  <c r="F11" i="100"/>
  <c r="F41" i="100"/>
  <c r="F47" i="100"/>
  <c r="F22" i="100"/>
  <c r="F36" i="100"/>
  <c r="F16" i="100"/>
  <c r="F12" i="100"/>
  <c r="F43" i="100"/>
  <c r="F10" i="100"/>
  <c r="F34" i="100"/>
  <c r="F6" i="100"/>
  <c r="F32" i="100"/>
  <c r="F31" i="100"/>
  <c r="F42" i="100"/>
  <c r="F29" i="100"/>
  <c r="F39" i="100"/>
  <c r="F28" i="100"/>
  <c r="F27" i="100"/>
  <c r="F38" i="100"/>
  <c r="F46" i="100"/>
  <c r="F26" i="100"/>
  <c r="F25" i="100"/>
  <c r="F24" i="100"/>
  <c r="F23" i="100"/>
  <c r="F20" i="100"/>
  <c r="F37" i="100"/>
  <c r="F49" i="100"/>
  <c r="F18" i="100"/>
  <c r="F35" i="100"/>
  <c r="F44" i="100"/>
  <c r="F15" i="100"/>
  <c r="F14" i="100"/>
  <c r="F52" i="100"/>
  <c r="F9" i="100"/>
  <c r="F8" i="100"/>
  <c r="F7" i="100"/>
  <c r="F33" i="100"/>
  <c r="F5" i="100"/>
  <c r="F3" i="100"/>
  <c r="I19" i="92"/>
  <c r="H19" i="92"/>
  <c r="G19" i="92"/>
  <c r="C19" i="59" s="1"/>
  <c r="G12" i="91"/>
  <c r="C12" i="59" s="1"/>
  <c r="I12" i="66"/>
  <c r="H12" i="66"/>
  <c r="G12" i="66"/>
  <c r="C10" i="59" s="1"/>
  <c r="H7" i="42"/>
  <c r="G7" i="42"/>
  <c r="C8" i="59" s="1"/>
  <c r="I17" i="64"/>
  <c r="H17" i="64"/>
  <c r="G17" i="64"/>
  <c r="C7" i="59" s="1"/>
  <c r="I14" i="40"/>
  <c r="H14" i="40"/>
  <c r="G14" i="40"/>
  <c r="C6" i="59" s="1"/>
  <c r="I14" i="39"/>
  <c r="H14" i="39"/>
  <c r="G14" i="39"/>
  <c r="C4" i="59" s="1"/>
  <c r="S4" i="100"/>
  <c r="T4" i="100" s="1"/>
  <c r="S51" i="100"/>
  <c r="T51" i="100" s="1"/>
  <c r="S5" i="100"/>
  <c r="T5" i="100" s="1"/>
  <c r="S33" i="100"/>
  <c r="T33" i="100" s="1"/>
  <c r="S6" i="100"/>
  <c r="T6" i="100" s="1"/>
  <c r="S34" i="100"/>
  <c r="T34" i="100" s="1"/>
  <c r="S7" i="100"/>
  <c r="T7" i="100" s="1"/>
  <c r="S8" i="100"/>
  <c r="T8" i="100" s="1"/>
  <c r="S9" i="100"/>
  <c r="T9" i="100" s="1"/>
  <c r="S10" i="100"/>
  <c r="T10" i="100" s="1"/>
  <c r="S52" i="100"/>
  <c r="T52" i="100" s="1"/>
  <c r="S11" i="100"/>
  <c r="T11" i="100" s="1"/>
  <c r="S43" i="100"/>
  <c r="T43" i="100" s="1"/>
  <c r="S12" i="100"/>
  <c r="T12" i="100" s="1"/>
  <c r="S13" i="100"/>
  <c r="T13" i="100" s="1"/>
  <c r="S14" i="100"/>
  <c r="T14" i="100" s="1"/>
  <c r="S15" i="100"/>
  <c r="T15" i="100" s="1"/>
  <c r="S44" i="100"/>
  <c r="T44" i="100" s="1"/>
  <c r="S35" i="100"/>
  <c r="T35" i="100" s="1"/>
  <c r="S16" i="100"/>
  <c r="T16" i="100" s="1"/>
  <c r="S17" i="100"/>
  <c r="T17" i="100" s="1"/>
  <c r="S18" i="100"/>
  <c r="T18" i="100" s="1"/>
  <c r="S49" i="100"/>
  <c r="T49" i="100" s="1"/>
  <c r="S36" i="100"/>
  <c r="T36" i="100" s="1"/>
  <c r="S37" i="100"/>
  <c r="T37" i="100" s="1"/>
  <c r="S19" i="100"/>
  <c r="T19" i="100" s="1"/>
  <c r="S53" i="100"/>
  <c r="T53" i="100" s="1"/>
  <c r="S20" i="100"/>
  <c r="T20" i="100" s="1"/>
  <c r="S21" i="100"/>
  <c r="T21" i="100" s="1"/>
  <c r="S54" i="100"/>
  <c r="T54" i="100" s="1"/>
  <c r="S45" i="100"/>
  <c r="T45" i="100" s="1"/>
  <c r="S22" i="100"/>
  <c r="T22" i="100" s="1"/>
  <c r="S23" i="100"/>
  <c r="T23" i="100" s="1"/>
  <c r="S24" i="100"/>
  <c r="T24" i="100" s="1"/>
  <c r="S25" i="100"/>
  <c r="T25" i="100" s="1"/>
  <c r="S26" i="100"/>
  <c r="T26" i="100" s="1"/>
  <c r="S46" i="100"/>
  <c r="T46" i="100" s="1"/>
  <c r="S47" i="100"/>
  <c r="T47" i="100" s="1"/>
  <c r="S38" i="100"/>
  <c r="T38" i="100" s="1"/>
  <c r="S27" i="100"/>
  <c r="T27" i="100" s="1"/>
  <c r="S28" i="100"/>
  <c r="T28" i="100" s="1"/>
  <c r="S39" i="100"/>
  <c r="T39" i="100" s="1"/>
  <c r="S40" i="100"/>
  <c r="T40" i="100" s="1"/>
  <c r="S29" i="100"/>
  <c r="T29" i="100" s="1"/>
  <c r="S41" i="100"/>
  <c r="T41" i="100" s="1"/>
  <c r="S48" i="100"/>
  <c r="T48" i="100" s="1"/>
  <c r="S42" i="100"/>
  <c r="T42" i="100" s="1"/>
  <c r="S50" i="100"/>
  <c r="T50" i="100" s="1"/>
  <c r="S31" i="100"/>
  <c r="T31" i="100" s="1"/>
  <c r="S32" i="100"/>
  <c r="T32" i="100" s="1"/>
  <c r="S30" i="100"/>
  <c r="T30" i="100" s="1"/>
  <c r="T3" i="100"/>
  <c r="F225" i="102"/>
  <c r="E225" i="102"/>
  <c r="D225" i="102"/>
  <c r="Z2" i="66"/>
  <c r="J32" i="100"/>
  <c r="J30" i="100"/>
  <c r="I55" i="100"/>
  <c r="H55" i="100"/>
  <c r="C21" i="59"/>
  <c r="W4" i="100"/>
  <c r="L51" i="100"/>
  <c r="W51" i="100"/>
  <c r="L5" i="100"/>
  <c r="W5" i="100"/>
  <c r="L33" i="100"/>
  <c r="W33" i="100"/>
  <c r="L6" i="100"/>
  <c r="W6" i="100"/>
  <c r="L34" i="100"/>
  <c r="W34" i="100"/>
  <c r="L7" i="100"/>
  <c r="W7" i="100"/>
  <c r="L8" i="100"/>
  <c r="W8" i="100"/>
  <c r="L9" i="100"/>
  <c r="W9" i="100"/>
  <c r="L10" i="100"/>
  <c r="W10" i="100"/>
  <c r="L52" i="100"/>
  <c r="W52" i="100"/>
  <c r="L11" i="100"/>
  <c r="W11" i="100"/>
  <c r="L43" i="100"/>
  <c r="W43" i="100"/>
  <c r="L12" i="100"/>
  <c r="W12" i="100"/>
  <c r="L13" i="100"/>
  <c r="W13" i="100"/>
  <c r="L14" i="100"/>
  <c r="W14" i="100"/>
  <c r="L15" i="100"/>
  <c r="W15" i="100"/>
  <c r="L44" i="100"/>
  <c r="W44" i="100"/>
  <c r="L35" i="100"/>
  <c r="W35" i="100"/>
  <c r="L16" i="100"/>
  <c r="W16" i="100"/>
  <c r="J17" i="100"/>
  <c r="L17" i="100"/>
  <c r="W17" i="100"/>
  <c r="J18" i="100"/>
  <c r="L18" i="100"/>
  <c r="W18" i="100"/>
  <c r="J49" i="100"/>
  <c r="L49" i="100"/>
  <c r="W49" i="100"/>
  <c r="J36" i="100"/>
  <c r="L36" i="100"/>
  <c r="W36" i="100"/>
  <c r="J37" i="100"/>
  <c r="L37" i="100"/>
  <c r="W37" i="100"/>
  <c r="J19" i="100"/>
  <c r="L19" i="100"/>
  <c r="W19" i="100"/>
  <c r="J53" i="100"/>
  <c r="L53" i="100"/>
  <c r="W53" i="100"/>
  <c r="J20" i="100"/>
  <c r="L20" i="100"/>
  <c r="W20" i="100"/>
  <c r="J21" i="100"/>
  <c r="L21" i="100"/>
  <c r="W21" i="100"/>
  <c r="J54" i="100"/>
  <c r="L54" i="100"/>
  <c r="W54" i="100"/>
  <c r="J45" i="100"/>
  <c r="W45" i="100"/>
  <c r="J22" i="100"/>
  <c r="W22" i="100"/>
  <c r="J23" i="100"/>
  <c r="W23" i="100"/>
  <c r="J24" i="100"/>
  <c r="L24" i="100"/>
  <c r="W24" i="100"/>
  <c r="J25" i="100"/>
  <c r="L25" i="100"/>
  <c r="W25" i="100"/>
  <c r="J26" i="100"/>
  <c r="L26" i="100"/>
  <c r="W26" i="100"/>
  <c r="J46" i="100"/>
  <c r="L46" i="100"/>
  <c r="W46" i="100"/>
  <c r="J47" i="100"/>
  <c r="L47" i="100"/>
  <c r="W47" i="100"/>
  <c r="J38" i="100"/>
  <c r="L38" i="100"/>
  <c r="W38" i="100"/>
  <c r="J27" i="100"/>
  <c r="L27" i="100"/>
  <c r="W27" i="100"/>
  <c r="J28" i="100"/>
  <c r="L28" i="100"/>
  <c r="W28" i="100"/>
  <c r="J39" i="100"/>
  <c r="L39" i="100"/>
  <c r="W39" i="100"/>
  <c r="J40" i="100"/>
  <c r="L40" i="100"/>
  <c r="W40" i="100"/>
  <c r="J29" i="100"/>
  <c r="L29" i="100"/>
  <c r="W29" i="100"/>
  <c r="J41" i="100"/>
  <c r="L41" i="100"/>
  <c r="W41" i="100"/>
  <c r="J48" i="100"/>
  <c r="L48" i="100"/>
  <c r="W48" i="100"/>
  <c r="J42" i="100"/>
  <c r="L42" i="100"/>
  <c r="W42" i="100"/>
  <c r="J50" i="100"/>
  <c r="L50" i="100"/>
  <c r="W50" i="100"/>
  <c r="J31" i="100"/>
  <c r="L31" i="100"/>
  <c r="W31" i="100"/>
  <c r="L32" i="100"/>
  <c r="W32" i="100"/>
  <c r="L30" i="100"/>
  <c r="W30" i="100"/>
  <c r="L3" i="100"/>
  <c r="W3" i="100"/>
  <c r="Z2" i="96"/>
  <c r="Z2" i="92"/>
  <c r="D20" i="102"/>
  <c r="E20" i="102"/>
  <c r="F20" i="102"/>
  <c r="D58" i="102"/>
  <c r="E58" i="102"/>
  <c r="F58" i="102"/>
  <c r="C5" i="59"/>
  <c r="F170" i="102"/>
  <c r="E170" i="102"/>
  <c r="D170" i="102"/>
  <c r="F161" i="102"/>
  <c r="E161" i="102"/>
  <c r="D161" i="102"/>
  <c r="F144" i="102"/>
  <c r="E144" i="102"/>
  <c r="D144" i="102"/>
  <c r="F130" i="102"/>
  <c r="E130" i="102"/>
  <c r="D130" i="102"/>
  <c r="F116" i="102"/>
  <c r="E116" i="102"/>
  <c r="D116" i="102"/>
  <c r="F109" i="102"/>
  <c r="E109" i="102"/>
  <c r="D109" i="102"/>
  <c r="F100" i="102"/>
  <c r="E100" i="102"/>
  <c r="D100" i="102"/>
  <c r="F98" i="102"/>
  <c r="E98" i="102"/>
  <c r="D98" i="102"/>
  <c r="F87" i="102"/>
  <c r="E87" i="102"/>
  <c r="D87" i="102"/>
  <c r="F77" i="102"/>
  <c r="E77" i="102"/>
  <c r="D77" i="102"/>
  <c r="F68" i="102"/>
  <c r="E68" i="102"/>
  <c r="D68" i="102"/>
  <c r="F52" i="102"/>
  <c r="E52" i="102"/>
  <c r="D52" i="102"/>
  <c r="F47" i="102"/>
  <c r="E47" i="102"/>
  <c r="F32" i="102"/>
  <c r="E32" i="102"/>
  <c r="D32" i="102"/>
  <c r="H11" i="99"/>
  <c r="G11" i="99"/>
  <c r="C20" i="59" s="1"/>
  <c r="I7" i="65"/>
  <c r="H7" i="65"/>
  <c r="G7" i="65"/>
  <c r="C9" i="59" s="1"/>
  <c r="I7" i="42"/>
  <c r="I11" i="90"/>
  <c r="H11" i="90"/>
  <c r="G11" i="90"/>
  <c r="C11" i="59" s="1"/>
  <c r="H12" i="91"/>
  <c r="I12" i="91"/>
  <c r="G13" i="93"/>
  <c r="C13" i="59"/>
  <c r="G4" i="94"/>
  <c r="C14" i="59" s="1"/>
  <c r="G11" i="95"/>
  <c r="C15" i="59" s="1"/>
  <c r="G9" i="96"/>
  <c r="C16" i="59" s="1"/>
  <c r="G16" i="97"/>
  <c r="C17" i="59"/>
  <c r="G15" i="98"/>
  <c r="C18" i="59" s="1"/>
  <c r="I11" i="99"/>
  <c r="I15" i="98"/>
  <c r="H15" i="98"/>
  <c r="I16" i="97"/>
  <c r="H16" i="97"/>
  <c r="I9" i="96"/>
  <c r="H9" i="96"/>
  <c r="I11" i="95"/>
  <c r="H11" i="95"/>
  <c r="I4" i="94"/>
  <c r="H4" i="94"/>
  <c r="I13" i="93"/>
  <c r="H13" i="93"/>
  <c r="AA122" i="62" l="1"/>
  <c r="AA114" i="62"/>
  <c r="AA182" i="62"/>
  <c r="AA8" i="62"/>
  <c r="AA162" i="62"/>
  <c r="AA130" i="62"/>
  <c r="AA73" i="62"/>
  <c r="AA194" i="62"/>
  <c r="AA139" i="62"/>
  <c r="AA78" i="62"/>
  <c r="AA112" i="62"/>
  <c r="AA40" i="62"/>
  <c r="AA62" i="62"/>
  <c r="AA58" i="62"/>
  <c r="AA66" i="62"/>
  <c r="AA75" i="62"/>
  <c r="AA195" i="62"/>
  <c r="AA143" i="62"/>
  <c r="AA160" i="62"/>
  <c r="AA103" i="62"/>
  <c r="AA106" i="62"/>
  <c r="AA89" i="62"/>
  <c r="AA123" i="62"/>
  <c r="AA19" i="62"/>
  <c r="AA111" i="62"/>
  <c r="AA18" i="62"/>
  <c r="AA86" i="62"/>
  <c r="AA30" i="62"/>
  <c r="AA49" i="62"/>
  <c r="AA29" i="62"/>
  <c r="AA167" i="62"/>
  <c r="AA110" i="62"/>
  <c r="AA146" i="62"/>
  <c r="AA4" i="62"/>
  <c r="AA116" i="62"/>
  <c r="AA51" i="62"/>
  <c r="AA185" i="62"/>
  <c r="AA153" i="62"/>
  <c r="AA25" i="62"/>
  <c r="AA41" i="62"/>
  <c r="AA155" i="62"/>
  <c r="AA74" i="62"/>
  <c r="AA180" i="62"/>
  <c r="AA142" i="62"/>
  <c r="AA98" i="62"/>
  <c r="AA55" i="62"/>
  <c r="AA79" i="62"/>
  <c r="AA101" i="62"/>
  <c r="AA152" i="62"/>
  <c r="AA172" i="62"/>
  <c r="AA203" i="62"/>
  <c r="AA83" i="62"/>
  <c r="AA21" i="62"/>
  <c r="AA165" i="62"/>
  <c r="AA56" i="62"/>
  <c r="AA156" i="62"/>
  <c r="AA20" i="62"/>
  <c r="AA193" i="62"/>
  <c r="AA120" i="62"/>
  <c r="AA149" i="62"/>
  <c r="AA10" i="62"/>
  <c r="AA200" i="62"/>
  <c r="AA80" i="62"/>
  <c r="AA170" i="62"/>
  <c r="AA198" i="62"/>
  <c r="AA82" i="62"/>
  <c r="AA187" i="62"/>
  <c r="AA148" i="62"/>
  <c r="AA24" i="62"/>
  <c r="AA5" i="62"/>
  <c r="AA166" i="62"/>
  <c r="AA117" i="62"/>
  <c r="AA131" i="62"/>
  <c r="AA11" i="62"/>
  <c r="AA150" i="62"/>
  <c r="AA15" i="62"/>
  <c r="AA157" i="62"/>
  <c r="AA54" i="62"/>
  <c r="AA190" i="62"/>
  <c r="AA90" i="62"/>
  <c r="AA36" i="62"/>
  <c r="AA137" i="62"/>
  <c r="AA201" i="62"/>
  <c r="AA38" i="62"/>
  <c r="AA28" i="62"/>
  <c r="AA33" i="62"/>
  <c r="AA192" i="62"/>
  <c r="AA85" i="62"/>
  <c r="AA181" i="62"/>
  <c r="AA59" i="62"/>
  <c r="AA178" i="62"/>
  <c r="AA16" i="62"/>
  <c r="AA61" i="62"/>
  <c r="AA105" i="62"/>
  <c r="AA176" i="62"/>
  <c r="AA39" i="62"/>
  <c r="AA47" i="62"/>
  <c r="AA94" i="62"/>
  <c r="AA145" i="62"/>
  <c r="AA87" i="62"/>
  <c r="AA175" i="62"/>
  <c r="AA196" i="62"/>
  <c r="AA140" i="62"/>
  <c r="AA113" i="62"/>
  <c r="AA42" i="62"/>
  <c r="AA95" i="62"/>
  <c r="AA138" i="62"/>
  <c r="AA174" i="62"/>
  <c r="AA14" i="62"/>
  <c r="AA202" i="62"/>
  <c r="AA159" i="62"/>
  <c r="AA72" i="62"/>
  <c r="AA133" i="62"/>
  <c r="AA128" i="62"/>
  <c r="AA67" i="62"/>
  <c r="AA13" i="62"/>
  <c r="AA115" i="62"/>
  <c r="AA188" i="62"/>
  <c r="AA34" i="62"/>
  <c r="AA32" i="62"/>
  <c r="AA121" i="62"/>
  <c r="AA158" i="62"/>
  <c r="AA48" i="62"/>
  <c r="AA3" i="62"/>
  <c r="AA119" i="62"/>
  <c r="AA147" i="62"/>
  <c r="AA186" i="62"/>
  <c r="AA17" i="62"/>
  <c r="AA68" i="62"/>
  <c r="AA135" i="62"/>
  <c r="AA52" i="62"/>
  <c r="AA144" i="62"/>
  <c r="AA197" i="62"/>
  <c r="AA100" i="62"/>
  <c r="AA169" i="62"/>
  <c r="AA151" i="62"/>
  <c r="AA46" i="62"/>
  <c r="AA96" i="62"/>
  <c r="AA12" i="62"/>
  <c r="AA179" i="62"/>
  <c r="AA71" i="62"/>
  <c r="AA136" i="62"/>
  <c r="AA183" i="62"/>
  <c r="AA81" i="62"/>
  <c r="AA91" i="62"/>
  <c r="AA104" i="62"/>
  <c r="AA154" i="62"/>
  <c r="AA163" i="62"/>
  <c r="AA64" i="62"/>
  <c r="AA134" i="62"/>
  <c r="AA26" i="62"/>
  <c r="AA126" i="62"/>
  <c r="AA171" i="62"/>
  <c r="AA69" i="62"/>
  <c r="AA109" i="62"/>
  <c r="AA199" i="62"/>
  <c r="AA22" i="62"/>
  <c r="AA6" i="62"/>
  <c r="AA84" i="62"/>
  <c r="AA173" i="62"/>
  <c r="AA168" i="62"/>
  <c r="AA60" i="62"/>
  <c r="AA189" i="62"/>
  <c r="AA191" i="62"/>
  <c r="AA177" i="62"/>
  <c r="AA7" i="62"/>
  <c r="AA77" i="62"/>
  <c r="AA99" i="62"/>
  <c r="AA31" i="62"/>
  <c r="AA37" i="62"/>
  <c r="AA129" i="62"/>
  <c r="AA108" i="62"/>
  <c r="AA53" i="62"/>
  <c r="AA184" i="62"/>
  <c r="AA107" i="62"/>
  <c r="AA50" i="62"/>
  <c r="AA132" i="62"/>
  <c r="AA92" i="62"/>
  <c r="AA23" i="62"/>
  <c r="AA9" i="62"/>
  <c r="AA65" i="62"/>
  <c r="AA125" i="62"/>
  <c r="AA88" i="62"/>
  <c r="AA27" i="62"/>
  <c r="AA63" i="62"/>
  <c r="AA97" i="62"/>
  <c r="AA45" i="62"/>
  <c r="AA127" i="62"/>
  <c r="AA118" i="62"/>
  <c r="AA164" i="62"/>
  <c r="AA161" i="62"/>
  <c r="AA124" i="62"/>
  <c r="AA44" i="62"/>
  <c r="AA43" i="62"/>
  <c r="AA57" i="62"/>
  <c r="AA35" i="62"/>
  <c r="AA93" i="62"/>
  <c r="AA70" i="62"/>
  <c r="AA76" i="62"/>
  <c r="AA141" i="62"/>
  <c r="AA102" i="62"/>
  <c r="AA9" i="99"/>
  <c r="AA6" i="99"/>
  <c r="AA10" i="99"/>
  <c r="AA5" i="99"/>
  <c r="AA8" i="99"/>
  <c r="AA4" i="99"/>
  <c r="AA3" i="99"/>
  <c r="AA7" i="99"/>
  <c r="AA18" i="92"/>
  <c r="AA3" i="92"/>
  <c r="AA14" i="92"/>
  <c r="AA17" i="92"/>
  <c r="AA12" i="92"/>
  <c r="AA9" i="92"/>
  <c r="AA4" i="92"/>
  <c r="AA8" i="92"/>
  <c r="AA15" i="92"/>
  <c r="AA6" i="92"/>
  <c r="AA16" i="92"/>
  <c r="AA13" i="92"/>
  <c r="AA11" i="92"/>
  <c r="AA5" i="92"/>
  <c r="AA10" i="92"/>
  <c r="AA7" i="92"/>
  <c r="AA5" i="98"/>
  <c r="AA12" i="98"/>
  <c r="AA14" i="98"/>
  <c r="AA10" i="98"/>
  <c r="AA4" i="98"/>
  <c r="AA3" i="98"/>
  <c r="AA11" i="98"/>
  <c r="AA9" i="98"/>
  <c r="AA13" i="98"/>
  <c r="AA6" i="98"/>
  <c r="AA8" i="98"/>
  <c r="AA7" i="98"/>
  <c r="AA3" i="97"/>
  <c r="AA13" i="97"/>
  <c r="AA9" i="97"/>
  <c r="AA5" i="97"/>
  <c r="AA10" i="97"/>
  <c r="AA4" i="97"/>
  <c r="AA14" i="97"/>
  <c r="AA12" i="97"/>
  <c r="AA7" i="97"/>
  <c r="AA6" i="97"/>
  <c r="AA11" i="97"/>
  <c r="AA8" i="97"/>
  <c r="AA15" i="97"/>
  <c r="AA7" i="96"/>
  <c r="AA4" i="96"/>
  <c r="AA5" i="96"/>
  <c r="AA3" i="96"/>
  <c r="AA8" i="96"/>
  <c r="AA6" i="96"/>
  <c r="AA10" i="95"/>
  <c r="AA3" i="95"/>
  <c r="AA4" i="95"/>
  <c r="AA7" i="95"/>
  <c r="AA6" i="95"/>
  <c r="AA9" i="95"/>
  <c r="AA5" i="95"/>
  <c r="AA8" i="95"/>
  <c r="AA7" i="91"/>
  <c r="AA11" i="91"/>
  <c r="AA4" i="91"/>
  <c r="AA3" i="91"/>
  <c r="AA10" i="91"/>
  <c r="AA9" i="91"/>
  <c r="AA5" i="91"/>
  <c r="AA8" i="91"/>
  <c r="AA6" i="91"/>
  <c r="AA10" i="90"/>
  <c r="AA5" i="90"/>
  <c r="AA7" i="90"/>
  <c r="AA9" i="90"/>
  <c r="AA4" i="90"/>
  <c r="AA8" i="90"/>
  <c r="AA3" i="90"/>
  <c r="AA6" i="90"/>
  <c r="AA4" i="65"/>
  <c r="AA3" i="65"/>
  <c r="AA6" i="65"/>
  <c r="AA5" i="65"/>
  <c r="AA5" i="42"/>
  <c r="AA4" i="42"/>
  <c r="AA3" i="42"/>
  <c r="AA6" i="42"/>
  <c r="AA3" i="64"/>
  <c r="AA9" i="64"/>
  <c r="AA8" i="64"/>
  <c r="AA7" i="64"/>
  <c r="AA13" i="64"/>
  <c r="AA14" i="64"/>
  <c r="AA15" i="64"/>
  <c r="AA10" i="64"/>
  <c r="AA16" i="64"/>
  <c r="AA5" i="64"/>
  <c r="AA11" i="64"/>
  <c r="AA12" i="64"/>
  <c r="AA6" i="64"/>
  <c r="AA4" i="64"/>
  <c r="AA12" i="40"/>
  <c r="AA6" i="40"/>
  <c r="AA13" i="40"/>
  <c r="AA5" i="40"/>
  <c r="AA3" i="40"/>
  <c r="AA11" i="40"/>
  <c r="AA7" i="40"/>
  <c r="AA9" i="40"/>
  <c r="AA8" i="40"/>
  <c r="AA4" i="40"/>
  <c r="AA10" i="40"/>
  <c r="AA6" i="39"/>
  <c r="AA12" i="39"/>
  <c r="AA13" i="39"/>
  <c r="AA10" i="39"/>
  <c r="AA4" i="39"/>
  <c r="AA7" i="39"/>
  <c r="AA3" i="39"/>
  <c r="AA9" i="39"/>
  <c r="AA11" i="39"/>
  <c r="AA5" i="39"/>
  <c r="AA8" i="39"/>
  <c r="Z48" i="100"/>
  <c r="AA48" i="100" s="1"/>
  <c r="Z47" i="100"/>
  <c r="AA47" i="100" s="1"/>
  <c r="Z17" i="100"/>
  <c r="AA17" i="100" s="1"/>
  <c r="Z15" i="100"/>
  <c r="AA15" i="100" s="1"/>
  <c r="Z6" i="100"/>
  <c r="AA6" i="100" s="1"/>
  <c r="Z54" i="100"/>
  <c r="AA54" i="100" s="1"/>
  <c r="Z19" i="100"/>
  <c r="AA19" i="100" s="1"/>
  <c r="Z18" i="100"/>
  <c r="AA18" i="100" s="1"/>
  <c r="Z44" i="100"/>
  <c r="AA44" i="100" s="1"/>
  <c r="Z27" i="100"/>
  <c r="AA27" i="100" s="1"/>
  <c r="Z50" i="100"/>
  <c r="AA50" i="100" s="1"/>
  <c r="Z23" i="100"/>
  <c r="AA23" i="100" s="1"/>
  <c r="Z45" i="100"/>
  <c r="AA45" i="100" s="1"/>
  <c r="Z49" i="100"/>
  <c r="AA49" i="100" s="1"/>
  <c r="Z35" i="100"/>
  <c r="AA35" i="100" s="1"/>
  <c r="Z13" i="100"/>
  <c r="AA13" i="100" s="1"/>
  <c r="Z7" i="100"/>
  <c r="AA7" i="100" s="1"/>
  <c r="Z5" i="100"/>
  <c r="AA5" i="100" s="1"/>
  <c r="Z40" i="100"/>
  <c r="AA40" i="100" s="1"/>
  <c r="Z31" i="100"/>
  <c r="AA31" i="100" s="1"/>
  <c r="Z14" i="100"/>
  <c r="AA14" i="100" s="1"/>
  <c r="Z11" i="100"/>
  <c r="AA11" i="100" s="1"/>
  <c r="Z8" i="100"/>
  <c r="AA8" i="100" s="1"/>
  <c r="Z33" i="100"/>
  <c r="AA33" i="100" s="1"/>
  <c r="Z4" i="100"/>
  <c r="AA4" i="100" s="1"/>
  <c r="Z39" i="100"/>
  <c r="AA39" i="100" s="1"/>
  <c r="Z24" i="100"/>
  <c r="AA24" i="100" s="1"/>
  <c r="Z10" i="100"/>
  <c r="AA10" i="100" s="1"/>
  <c r="Z34" i="100"/>
  <c r="AA34" i="100" s="1"/>
  <c r="Z3" i="100"/>
  <c r="AA3" i="100" s="1"/>
  <c r="Z21" i="100"/>
  <c r="AA21" i="100" s="1"/>
  <c r="Z37" i="100"/>
  <c r="AA37" i="100" s="1"/>
  <c r="Z32" i="100"/>
  <c r="AA32" i="100" s="1"/>
  <c r="Z43" i="100"/>
  <c r="AA43" i="100" s="1"/>
  <c r="Z9" i="100"/>
  <c r="AA9" i="100" s="1"/>
  <c r="Z38" i="100"/>
  <c r="AA38" i="100" s="1"/>
  <c r="Z25" i="100"/>
  <c r="AA25" i="100" s="1"/>
  <c r="Z22" i="100"/>
  <c r="AA22" i="100" s="1"/>
  <c r="Z42" i="100"/>
  <c r="AA42" i="100" s="1"/>
  <c r="Z29" i="100"/>
  <c r="AA29" i="100" s="1"/>
  <c r="Z41" i="100"/>
  <c r="AA41" i="100" s="1"/>
  <c r="Z28" i="100"/>
  <c r="AA28" i="100" s="1"/>
  <c r="Z30" i="100"/>
  <c r="AA30" i="100" s="1"/>
  <c r="Z26" i="100"/>
  <c r="AA26" i="100" s="1"/>
  <c r="Z46" i="100"/>
  <c r="AA46" i="100" s="1"/>
  <c r="Z53" i="100"/>
  <c r="AA53" i="100" s="1"/>
  <c r="Z20" i="100"/>
  <c r="AA20" i="100" s="1"/>
  <c r="Z36" i="100"/>
  <c r="AA36" i="100" s="1"/>
  <c r="Z16" i="100"/>
  <c r="AA16" i="100" s="1"/>
  <c r="Z52" i="100"/>
  <c r="AA52" i="100" s="1"/>
  <c r="Z12" i="100"/>
  <c r="AA12" i="100" s="1"/>
  <c r="Z51" i="100"/>
  <c r="AA51" i="100" s="1"/>
  <c r="Z6" i="94"/>
  <c r="C3" i="60" s="1"/>
  <c r="C22" i="59"/>
  <c r="Z15" i="93" l="1"/>
  <c r="C5" i="60" s="1"/>
  <c r="Z13" i="90"/>
  <c r="AA13" i="90" s="1"/>
  <c r="D11" i="60" s="1"/>
  <c r="Z18" i="97"/>
  <c r="C18" i="60" s="1"/>
  <c r="Z13" i="95"/>
  <c r="C8" i="60" s="1"/>
  <c r="AA6" i="94"/>
  <c r="D3" i="60" s="1"/>
  <c r="Z9" i="65"/>
  <c r="AA9" i="65" s="1"/>
  <c r="D13" i="60" s="1"/>
  <c r="Z9" i="42"/>
  <c r="AA9" i="42" s="1"/>
  <c r="D16" i="60" s="1"/>
  <c r="Z21" i="92"/>
  <c r="C10" i="60" s="1"/>
  <c r="Z16" i="40"/>
  <c r="AA16" i="40" s="1"/>
  <c r="D19" i="60" s="1"/>
  <c r="Z16" i="39"/>
  <c r="AA16" i="39" s="1"/>
  <c r="D14" i="60" s="1"/>
  <c r="Z19" i="64"/>
  <c r="Z14" i="66"/>
  <c r="AA14" i="66" s="1"/>
  <c r="D4" i="60" s="1"/>
  <c r="Z14" i="91"/>
  <c r="Z11" i="96"/>
  <c r="AA11" i="96" s="1"/>
  <c r="D9" i="60" s="1"/>
  <c r="Z17" i="98"/>
  <c r="Z13" i="99"/>
  <c r="AA13" i="99" s="1"/>
  <c r="D7" i="60" s="1"/>
  <c r="Z57" i="100"/>
  <c r="AA57" i="100" s="1"/>
  <c r="D17" i="60" s="1"/>
  <c r="AA15" i="93" l="1"/>
  <c r="D5" i="60" s="1"/>
  <c r="C11" i="60"/>
  <c r="AA21" i="92"/>
  <c r="D10" i="60" s="1"/>
  <c r="C13" i="60"/>
  <c r="C16" i="60"/>
  <c r="AA18" i="97"/>
  <c r="D18" i="60" s="1"/>
  <c r="AA13" i="95"/>
  <c r="D8" i="60" s="1"/>
  <c r="C4" i="60"/>
  <c r="C19" i="60"/>
  <c r="C14" i="60"/>
  <c r="C15" i="60"/>
  <c r="AA19" i="64"/>
  <c r="D15" i="60" s="1"/>
  <c r="AA14" i="91"/>
  <c r="D6" i="60" s="1"/>
  <c r="C6" i="60"/>
  <c r="C9" i="60"/>
  <c r="C12" i="60"/>
  <c r="AA17" i="98"/>
  <c r="D12" i="60" s="1"/>
  <c r="C7" i="60"/>
  <c r="C20" i="60"/>
  <c r="D20" i="60"/>
  <c r="C17" i="60"/>
</calcChain>
</file>

<file path=xl/sharedStrings.xml><?xml version="1.0" encoding="utf-8"?>
<sst xmlns="http://schemas.openxmlformats.org/spreadsheetml/2006/main" count="2632" uniqueCount="661">
  <si>
    <t>МБДОУ «Детский сад  № 1 им.Ю.А.Гагарина г.Анива»</t>
  </si>
  <si>
    <t>МБДОУ «Детский сад  № 2 «Колокольчик» с.Троицкое»</t>
  </si>
  <si>
    <t>МБДОУ «Детский сад  № 3 «Рябинка» г.Анива»</t>
  </si>
  <si>
    <t>МБДОУ «Детский сад №4 «Теремок» с.Новотроицкое»</t>
  </si>
  <si>
    <t>МБДОУ «Детский сад  № 5 «Берёзка» с.Таранай»</t>
  </si>
  <si>
    <t>МБОУ СОШ № 3 с.Огоньки (Дошкольные группы)</t>
  </si>
  <si>
    <t>МБОУ НОШ № 7" с. Успенское (Дошкольные группы)</t>
  </si>
  <si>
    <t>МБДОУ "Улыбка" г. Долинск</t>
  </si>
  <si>
    <t xml:space="preserve">МБДОУ "Детский сад «Дюймовочка" с.Стародубское </t>
  </si>
  <si>
    <t xml:space="preserve">МБДОУ «Детский сад «Малыш» с. Углезаводск </t>
  </si>
  <si>
    <t xml:space="preserve">МБДОУ «Детский сад «Родничок» с.Быков </t>
  </si>
  <si>
    <t xml:space="preserve">МБДОУ «Детский сад «Росинка» с. Сокол </t>
  </si>
  <si>
    <t xml:space="preserve">МБДОУ «Детский сад «Тополек» с.Покровка </t>
  </si>
  <si>
    <t>МБОУ СОШ с. Советское" (Дошкольные группы)</t>
  </si>
  <si>
    <t>МБОУ СОШ с. Взморье" (Дошкольные группы)</t>
  </si>
  <si>
    <t xml:space="preserve">МБДОУ детский сад "Золотая рыбка" с. Рейдово </t>
  </si>
  <si>
    <t>МБДОУ Детский сад с.Воскресеновка</t>
  </si>
  <si>
    <t>Анивский городской округ</t>
  </si>
  <si>
    <t xml:space="preserve">Городской округ «Александровск-Сахалинский район» </t>
  </si>
  <si>
    <t>Городской округ «Долинский»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</si>
  <si>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</si>
  <si>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</si>
  <si>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</si>
  <si>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</si>
  <si>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</si>
  <si>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округ«Охинский»</t>
  </si>
  <si>
    <t>Поронайский городской округ</t>
  </si>
  <si>
    <t>Северо-Курильский городской округ</t>
  </si>
  <si>
    <t>Городской округ «Смирныховский»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</si>
  <si>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</si>
  <si>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</si>
  <si>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</si>
  <si>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</si>
  <si>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</si>
  <si>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Городской округ "город Южно-Сахалинск"</t>
  </si>
  <si>
    <t>МО</t>
  </si>
  <si>
    <t>ДОО</t>
  </si>
  <si>
    <t>Текущий учебный год</t>
  </si>
  <si>
    <t>МБДОУ «Детский сад № 6 «Радуга» с.Троицкое</t>
  </si>
  <si>
    <t>Количество групп в АИС "Е-услуги"</t>
  </si>
  <si>
    <t>Количество групп в АИС СГО</t>
  </si>
  <si>
    <t>Количество воспитанников  в АИС СГО</t>
  </si>
  <si>
    <t>Показатель 2
 (0-1-2)</t>
  </si>
  <si>
    <t>Показатель 1
 (0/2)</t>
  </si>
  <si>
    <t>Заполнение карточки ОО</t>
  </si>
  <si>
    <t>Показатель 3
 (0-1-2-3-4)</t>
  </si>
  <si>
    <t>Общее количество карточек воспитанников на дату проведения мониторинга</t>
  </si>
  <si>
    <t>Количество заполненных карточек воспитанников на дату проведения мониторинга</t>
  </si>
  <si>
    <t>Показатель 5
 (0-1-2-3-4)</t>
  </si>
  <si>
    <t>Процент заполнения сведений о воспитанниках</t>
  </si>
  <si>
    <t>Процент наполненности СГО</t>
  </si>
  <si>
    <t>Средний показатель наполненности по МО</t>
  </si>
  <si>
    <t>ИТОГО</t>
  </si>
  <si>
    <t>ОО</t>
  </si>
  <si>
    <t>Общее количество групп</t>
  </si>
  <si>
    <t>В возрасте от 1 до 3</t>
  </si>
  <si>
    <t>В возрасте от 3 до 7</t>
  </si>
  <si>
    <t>МБДОУ №7 "Росинка" г. Анива</t>
  </si>
  <si>
    <t>МБДОУ №8 "Сказка" г. Анива</t>
  </si>
  <si>
    <t>МБОУ НОШ № 7 с. Успенское</t>
  </si>
  <si>
    <t>Итого</t>
  </si>
  <si>
    <t>МБДОУ "Дюймовочка" с.Стародубское</t>
  </si>
  <si>
    <t>МБДОУ "Малыш" с.Углезаводск</t>
  </si>
  <si>
    <t>МБДОУ "Родничок" с.Быков</t>
  </si>
  <si>
    <t>МБДОУ "Росинка" с.Сокол</t>
  </si>
  <si>
    <t>МБДОУ "Тополек" с.Покровка</t>
  </si>
  <si>
    <t>МБДОУ "Улыбка" г.Долинск</t>
  </si>
  <si>
    <t>МАДОУ «Детский сад «Тополек» с. Чапаево</t>
  </si>
  <si>
    <t>МБДОУ детский сад "Аленький цветочек"</t>
  </si>
  <si>
    <t>МБДОУ детский сад "Золотая рыбка"</t>
  </si>
  <si>
    <t>МБОУ СОШ с. Горячие Ключи</t>
  </si>
  <si>
    <t>МБОУ "ООШ с. Восточное"</t>
  </si>
  <si>
    <t>МБДОУ "Детский сад № 1 "Родничок" с.Горнозаводска</t>
  </si>
  <si>
    <t>МБДОУ "Детский сад № 2 "Рябинка" с. Горнозаводска</t>
  </si>
  <si>
    <t>МБДОУ "Детский сад №11 "Аленький цветочек" г. Невельска</t>
  </si>
  <si>
    <t>МБДОУ "Детский сад №16 "Малышка" г. Невельска</t>
  </si>
  <si>
    <t>МБДОУ "Детский сад №17 "Кораблик" г. Невельска</t>
  </si>
  <si>
    <t>МБДОУ "Детский сад №2 "Журавушка" г. Невельска</t>
  </si>
  <si>
    <t>МБДОУ "Детский сад №4 "Золотая рыбка" г. Невельска</t>
  </si>
  <si>
    <t>МБДОУ "Детский сад №5 "Солнышко" г. Невельска</t>
  </si>
  <si>
    <t>МБДОУ д/с № 11 "Сказка"</t>
  </si>
  <si>
    <t>МБДОУ д/с № 2 "Ромашка"</t>
  </si>
  <si>
    <t>МБДОУ д/с № 7 "Островок"</t>
  </si>
  <si>
    <t>МБДОУ д/с № 9 "Березка"</t>
  </si>
  <si>
    <t>МБДОУ д/с №1 "Светлячок"</t>
  </si>
  <si>
    <t>МБДОУ № 8 г. Поронайска</t>
  </si>
  <si>
    <t>МБДОУ №5 "Сказка" г.Поронайска</t>
  </si>
  <si>
    <t>МБДОУ детский сад №12 "Алёнушка"</t>
  </si>
  <si>
    <t>МКОУ СОШ с.Гастелло</t>
  </si>
  <si>
    <t>МБДОУ - детский сад "Северянка"</t>
  </si>
  <si>
    <t>МБДОУ детсад №1</t>
  </si>
  <si>
    <t>МБДОУ детский сад "Островок" пгт. Смирных</t>
  </si>
  <si>
    <t>МБОУ СОШ с. Онор</t>
  </si>
  <si>
    <t>МБОУ СОШ с.Красногорск</t>
  </si>
  <si>
    <t>МБОУ СОШ с. Арги-Паги</t>
  </si>
  <si>
    <t>МБДОУ № 1 г. Углегорска</t>
  </si>
  <si>
    <t>МБДОУ № 14 пгт. Шахтерск</t>
  </si>
  <si>
    <t>МБДОУ № 15 пгт. Шахтерск</t>
  </si>
  <si>
    <t>МБДОУ № 2 с. Краснополье</t>
  </si>
  <si>
    <t>МБДОУ № 22 с. Бошняково</t>
  </si>
  <si>
    <t>МБДОУ № 26 г. Углегорска</t>
  </si>
  <si>
    <t>МБДОУ № 27 г. Углегорска</t>
  </si>
  <si>
    <t>МБДОУ № 3 "Радуга" г. Углегорска</t>
  </si>
  <si>
    <t>МБДОУ № 8 пгт. Шахтерск</t>
  </si>
  <si>
    <t>МБОУ ООШ с. Никольское</t>
  </si>
  <si>
    <t>МБОУ СОШ с. Поречье</t>
  </si>
  <si>
    <t>МБДОУ детский сад «Золушка» г. Холмска</t>
  </si>
  <si>
    <t>МБДОУ детский сад «Теремок» г. Холмска</t>
  </si>
  <si>
    <t>МБДОУ детский сад № 2 «Сказка» г. Холмска</t>
  </si>
  <si>
    <t>МБДОУ детский сад № 3 «Родничок» с.Правда</t>
  </si>
  <si>
    <t>МБДОУ детский сад № 32 «Ручеек» с. Костромское</t>
  </si>
  <si>
    <t>МБДОУ детский сад № 39 «Петушок» с. Чапланово</t>
  </si>
  <si>
    <t>МБДОУ детский сад № 4 "Маячок" с.Яблочное</t>
  </si>
  <si>
    <t>МБДОУ детский сад № 5 «Радуга» г. Холмска</t>
  </si>
  <si>
    <t>МБДОУ детский сад № 6 «Ромашка» г. Холмска</t>
  </si>
  <si>
    <t>МБДОУ детский сад № 7 "Улыбка" г. Холмска</t>
  </si>
  <si>
    <t>МБДОУ детский сад № 9 «Дружба» г. Холмска</t>
  </si>
  <si>
    <t>МБОУ СОШ с. Горячие Ключи (дошкольные группы)</t>
  </si>
  <si>
    <t>Кол-во воспитанников</t>
  </si>
  <si>
    <t>Городской округ «Охинский»</t>
  </si>
  <si>
    <t xml:space="preserve">ИТОГО </t>
  </si>
  <si>
    <t>Распределение муниципальных образований Сахалинской области по проценту наполнению АИС СГО в дошкольных образовательных организациях</t>
  </si>
  <si>
    <t>МБОУ школа-детский сад с.Тунгор</t>
  </si>
  <si>
    <t>МБДОУ  «Детский сад №2  «Аленький цветочек» г.Макарова»</t>
  </si>
  <si>
    <t>МБОУ "ООШ с. Восточное" (дошкольные группы)</t>
  </si>
  <si>
    <t>МБОУ НОШ с. Поречье  (дошкольные группы)</t>
  </si>
  <si>
    <t xml:space="preserve">МБДОУ «Детский сад № 2 «Журавушка» г.Невельска </t>
  </si>
  <si>
    <t xml:space="preserve">МБДОУ «Детский сад № 4 «Золотая рыбка» г.Невельска </t>
  </si>
  <si>
    <t xml:space="preserve">МБДОУ «Детский сад № 5 Солнышко» г. Невельска </t>
  </si>
  <si>
    <t>МБДОУ Детский сад № 11 «Аленький цветочек» г. Невельска</t>
  </si>
  <si>
    <t xml:space="preserve">МБДОУ «Детский сад № 16 «Малышка» г. Невельска </t>
  </si>
  <si>
    <t xml:space="preserve">МБДОУ «Детский сад  № 17 «Кораблик»  г. Невельска </t>
  </si>
  <si>
    <t xml:space="preserve">МБДОУ "Детский сад № 2 "Рябинка" с. Горнозаводска </t>
  </si>
  <si>
    <t>СОШ с.Шебунино (дошкольные группы)</t>
  </si>
  <si>
    <t>МБДОУ детский сад комбинированного вида № 1 «Светлячок» г. А-Сахалинский</t>
  </si>
  <si>
    <t>МБДОУ «Детский сад № 3 «Теремок» г. А-Сахалинский</t>
  </si>
  <si>
    <t>МБДОУ д/с № 4 "Улыбка"г. А-Сахалинский</t>
  </si>
  <si>
    <t>МБДОУ детский сад "Алёнушка" г. Курильска</t>
  </si>
  <si>
    <t>МБДОУ детский сад №1 "Светлячок" пгт. Ноглики</t>
  </si>
  <si>
    <t xml:space="preserve">МБДОУ детский сад № 2 "Ромашка" пгт. Ноглики </t>
  </si>
  <si>
    <t>МБДОУ детский сад №7 "Островок" пгт. Ноглики</t>
  </si>
  <si>
    <t>МБДОУ детский сад №9 "Березка" пгт. Ноглики</t>
  </si>
  <si>
    <t>МБДОУ детский сад № 11 "Сказка" пгт. Ноглики</t>
  </si>
  <si>
    <t>Дошкольные группы при МБОУ СОШ №1 п.Ноглики</t>
  </si>
  <si>
    <t>СОШ с. Вал" (Дошкольные группы)</t>
  </si>
  <si>
    <t>СОШ с. Ныш" (Дошкольные группы)</t>
  </si>
  <si>
    <t>МБДОУ детский сад № 1 "Родничок" г. Охи</t>
  </si>
  <si>
    <t>МБДОУ детский сад № 2 "Солнышко" г. Охи</t>
  </si>
  <si>
    <t>МБДОУ детский сад № 5 "Звездочка" г. Охи</t>
  </si>
  <si>
    <t>МБДОУ детский сад № 7 "Журавушка" г. Охи</t>
  </si>
  <si>
    <t>МБДОУ Центр развития ребенка - детский сад № 8 "Буратино" г. Охи</t>
  </si>
  <si>
    <t>МБДОУ детский сад № 10 "Золушка" г. Охи</t>
  </si>
  <si>
    <t>МБДОУ детский сад № 20 "Снегурочка" г. Охи</t>
  </si>
  <si>
    <t>МБОУ СОШ с.Тунгор (дошкольные группы)</t>
  </si>
  <si>
    <t>СШИ с. Некрасовка (дошкольные группы)</t>
  </si>
  <si>
    <t xml:space="preserve">МБДОУ детский сад № 1 «Солнышко» г.Холмска </t>
  </si>
  <si>
    <t xml:space="preserve">МБДОУ детский сад № 2 "Сказка"  г. Холмска </t>
  </si>
  <si>
    <t xml:space="preserve">МБДОУ детский сад №5 "Радуга" г.Холмска </t>
  </si>
  <si>
    <t xml:space="preserve">МБДОУ детский сад № 6 "Ромашка" г. Холмска </t>
  </si>
  <si>
    <t xml:space="preserve">МБДОУ детский сад № 7 "Улыбка г. Холмска </t>
  </si>
  <si>
    <t xml:space="preserve">МБДОУ детский сад № 8 «Золотой ключик» г.Холмска </t>
  </si>
  <si>
    <t xml:space="preserve">МБДОУ детский сад № 9 "Дружба" г. Холмска </t>
  </si>
  <si>
    <t xml:space="preserve">МБДОУ детский сад № 20 «Аленушка» г.Холмска </t>
  </si>
  <si>
    <t xml:space="preserve">МБДОУ детский сад "Теремок" г. Холмска </t>
  </si>
  <si>
    <t xml:space="preserve">МБДОУ детский сад «Золушка» г. Холмска </t>
  </si>
  <si>
    <t xml:space="preserve">МБДОУ детский сад № 28 "Рябинка" с. Чехов </t>
  </si>
  <si>
    <t xml:space="preserve">МБДОУ детский сад № 3 "Родничок" с.Правда </t>
  </si>
  <si>
    <t xml:space="preserve">МБДОУ детский сад № 32 «Ручеек» с.Костромское </t>
  </si>
  <si>
    <t xml:space="preserve">МБДОУ детский сад № 39 «Петушок» с.Чапланово </t>
  </si>
  <si>
    <t xml:space="preserve">МБДОУ детский сад № 4 "Маячок" с. Яблочное </t>
  </si>
  <si>
    <t>ООШ с. Пионеры" (Дошкольные группы)</t>
  </si>
  <si>
    <t>МБДОУ детский сад комбинированного вида № 1 "Дружные ребята" г. Поронайска</t>
  </si>
  <si>
    <t>МБДОУ детский сад комбинированного вида № 2 "Кораблик" г. Поронайска</t>
  </si>
  <si>
    <t>МБДОУ детский сад №4 "Ивушка" с. Леонидово</t>
  </si>
  <si>
    <t>МБДОУ детский сад комбинированного вида №5 "Сказка" г. Поронайска</t>
  </si>
  <si>
    <t>МБДОУ детский сад № 7 «Дельфин»  п.(Вахрушев)</t>
  </si>
  <si>
    <t>МБДОУ детский сад комбинированного вида № 8 г. Поронайска</t>
  </si>
  <si>
    <t>МБДОУ детский сад № 34 "Морячок" г.Поронайска</t>
  </si>
  <si>
    <t>МБДОУ детский сад № 12 "Аленушка" с.Восток</t>
  </si>
  <si>
    <t xml:space="preserve">МКОУ СОШ с Гастелло (дошкольные группы) </t>
  </si>
  <si>
    <t>МКОУ СОШ с. Малиновка (дошкольные группы)</t>
  </si>
  <si>
    <t xml:space="preserve">МБДОУ детский сад №1 "Улыбка" пгт. Смирных  </t>
  </si>
  <si>
    <t>МБДОУ детский сад № 17 "Солнышко" пгт. Смирных</t>
  </si>
  <si>
    <t>МБДОУ детский сад " Островок" пгт. Смирных</t>
  </si>
  <si>
    <t xml:space="preserve">МБДОУ детского сада №4 "Звездочка" с. Победино </t>
  </si>
  <si>
    <t>МБОУ СОШ с. Буюклы (дошкольные группы)</t>
  </si>
  <si>
    <t>МБОУ СОШ  с. Онор (дошкольные группы)</t>
  </si>
  <si>
    <t>МБОУ СОШ с. Первомайск (дошкольные группы)</t>
  </si>
  <si>
    <t xml:space="preserve">МБДОУ детский сад № 3 "Малыш" г.Томари </t>
  </si>
  <si>
    <t xml:space="preserve">МБДОУ детский сад № 7 "Сказка" г.Томари </t>
  </si>
  <si>
    <t>МБОУ СОШ с. Пензенское (дошкольные группы)</t>
  </si>
  <si>
    <t>МБОУ СОШ с. Красногорск (дошкольные группы)</t>
  </si>
  <si>
    <t xml:space="preserve">МБДОУ детский сад № 4 "Теремок" с. Красногорск </t>
  </si>
  <si>
    <t>МБДОУ "Детский сад № 1" пгт.Тымовское</t>
  </si>
  <si>
    <t>МБДОУ "Детский сад № 3" пгт.Тымовское</t>
  </si>
  <si>
    <t>МБДОУ Детский сад № 5 пгт.Тымовское</t>
  </si>
  <si>
    <t>МБДОУ "Детский сад № 6 пгт.Тымовское"</t>
  </si>
  <si>
    <t>МБДОУ Детский сад с.Адо-Тымово</t>
  </si>
  <si>
    <t>МБДОУ детский сад с.Ясное</t>
  </si>
  <si>
    <t>МБДОУ Детский сад с. Молодежное</t>
  </si>
  <si>
    <t xml:space="preserve">МБОУ Начальная школа-детский сад с. Красная Тымь (дошкольные группы) </t>
  </si>
  <si>
    <t xml:space="preserve">МБОУ Начальная школа-детский сад с. Чир-Унвд (дошкольные группы) </t>
  </si>
  <si>
    <t>МБДОУ  детский сад № 8 г.Шахтерск</t>
  </si>
  <si>
    <t>МБДОУ  детский сад № 14 г. Шахтерска</t>
  </si>
  <si>
    <t>МБДОУ детский сад № 15 г.Шахтерска</t>
  </si>
  <si>
    <t>МБДОУ детский сад № 1 г.Углегорск</t>
  </si>
  <si>
    <t>МБДОУ  детский сад № 7 г.Углегорска</t>
  </si>
  <si>
    <t>МБДОУ  детский сад № 26 г.Углегорска</t>
  </si>
  <si>
    <t>МБДОУ  детский сад № 27 г.Углегорска</t>
  </si>
  <si>
    <t>МБДОУ  детский сад № 22 с.Бошняково</t>
  </si>
  <si>
    <t>МБДОУ детский сад № 2 с. Краснополье</t>
  </si>
  <si>
    <t>МБОУ СОШ с.Поречье (Дошкольные группы)</t>
  </si>
  <si>
    <t>МБОУ СОШ с. Лесогорское (дошкольные группы)</t>
  </si>
  <si>
    <t>МБДОУ  детский сад "Ромашка" пгт. Ю-Курильска</t>
  </si>
  <si>
    <t>МБДОУ   детский сад «Рыбка» пгт. Ю-Курильска</t>
  </si>
  <si>
    <t>МБДОУ детский сад "Звездочка" пгт. Ю-Курильска</t>
  </si>
  <si>
    <t>МБДОУ детский сад "Солнышко" пгт. Ю-Курильска</t>
  </si>
  <si>
    <t>МБДОУ "д/с"Островок" пгт. Ю-Курильска</t>
  </si>
  <si>
    <t>МБДОУ -детский сад «Белочка» пгт. Ю-Курильска</t>
  </si>
  <si>
    <t>МБДОУ детский сад "Аленка" пгт. Ю-Курильска</t>
  </si>
  <si>
    <t>МБДОУ детский сад компенсирующего вида № 6 г. Южно-Сахалинска</t>
  </si>
  <si>
    <t>МБДОУ детский сад комбинированного вида № 10 «Росинка» г. Южно-Сахалинска</t>
  </si>
  <si>
    <t>МБДОУ детский сад общеразвивающего вида № 12 «Лесная сказка» г. Южно-Сахалинска</t>
  </si>
  <si>
    <t>МБДОУ детский сад № 13 «Колокольчик» г. Южно-Сахалинска</t>
  </si>
  <si>
    <t>МБДОУ детский сад № 15 «Берёзка» г. Южно-Сахалинска</t>
  </si>
  <si>
    <t>МБДОУ детский сад комбинированного вида № 18 «Гармония» г. Южно-Сахалинска</t>
  </si>
  <si>
    <t>МБДОУ детский сад общеразвивающего вида № 21 «Кораблик» города Южно-Сахалинска</t>
  </si>
  <si>
    <t>МБДОУ детский сад общеразвивающего вида № 22 «Ивушка» г. Южно-Сахалинска</t>
  </si>
  <si>
    <t>МБДОУ № 26 детский сад «Островок» г. Южно-Сахалинска</t>
  </si>
  <si>
    <t>МБДОУ детский сад общеразвивающего вида № 28 «Матрешка» г. Южно-Сахалинска</t>
  </si>
  <si>
    <t>МБДОУ детский сад № 29 «Василёк» г. Южно-Сахалинска</t>
  </si>
  <si>
    <t>МБДОУ детский сад № 33 «Дюймовочка» г. Южно-Сахалинска</t>
  </si>
  <si>
    <t>МБДОУ детский сад компенсирующего вида № 37 «Одуванчик» г. Южно-Сахалинска</t>
  </si>
  <si>
    <t>МБДОУ детский сад № 40 «Теремок» с. Синегорск</t>
  </si>
  <si>
    <t>МБДОУ детский сад присмотра и оздоровления  № 41 «Звездочка» г. Южно-Сахалинска</t>
  </si>
  <si>
    <t>МАОУ детский сад общеразвивающего вида № 47 «Ягодка» г. Южно-Сахалинска</t>
  </si>
  <si>
    <t>МБДОУ детский сад общеразвивающего вида № 50 «Карусель» г. Южно-Сахалинска</t>
  </si>
  <si>
    <t>МБДОУ детский сад общеразвивающего вида № 54 «Белоснежка» г. Южно-Сахалинска</t>
  </si>
  <si>
    <t>МБДОУ детский сад № 58 «Ручеек» с. Дальнее</t>
  </si>
  <si>
    <t>МКОУ ООШ с.Виахту (дошкольные группы)</t>
  </si>
  <si>
    <t>Кол-во родителей</t>
  </si>
  <si>
    <t>% воспитанников, у которых введён хотя бы один родитель</t>
  </si>
  <si>
    <t>Показатель 6
 (0-1-2)</t>
  </si>
  <si>
    <t>Количество внешних обращений к системе родителей</t>
  </si>
  <si>
    <t>Количество внешних обращений к системе сотрудников</t>
  </si>
  <si>
    <t>МБОУ СОШ с. Победино (дошкольные группы в с.Рощино)</t>
  </si>
  <si>
    <t>МБДОУ детский сад №1 «Остров детства» с. Ильинское</t>
  </si>
  <si>
    <t>Д/с "Морячок" г.Поронайска</t>
  </si>
  <si>
    <t>Д/с «Северянка» г. Северо-Курильска</t>
  </si>
  <si>
    <t xml:space="preserve">Д/с № 3 "Малыш" г.Томари </t>
  </si>
  <si>
    <t xml:space="preserve">Д/с № 7 "Сказка" г.Томари </t>
  </si>
  <si>
    <t>Д/с № 5 пгт.Тымовское</t>
  </si>
  <si>
    <t>Д/с № 6 пгт.Тымовское</t>
  </si>
  <si>
    <t>Д/с № 1 пгт.Тымовское</t>
  </si>
  <si>
    <t>Д/с № 26 г.Углегорска</t>
  </si>
  <si>
    <t>Д/с № 27 г.Углегорска</t>
  </si>
  <si>
    <t>Д/с № 7 г.Углегорска</t>
  </si>
  <si>
    <t>Д/с № 1 г.Углегорск</t>
  </si>
  <si>
    <t xml:space="preserve">Д/с № 1 «Солнышко» г.Холмска </t>
  </si>
  <si>
    <t xml:space="preserve">Д/с № 8 «Золотой ключик» г.Холмска </t>
  </si>
  <si>
    <t xml:space="preserve">Д/с №5 "Радуга" г.Холмска </t>
  </si>
  <si>
    <t xml:space="preserve">Д/с № 20 «Аленушка» г.Холмска </t>
  </si>
  <si>
    <t>Сокращенное название ДОО</t>
  </si>
  <si>
    <t>Д/с № 3 «Теремок» г. А-Сахалинский</t>
  </si>
  <si>
    <t>Д/с № 1 «Светлячок» г. А-Сахалинский</t>
  </si>
  <si>
    <t>Д/с № 4 "Улыбка" г. А-Сахалинский</t>
  </si>
  <si>
    <t>Д/с  № 3 «Рябинка» г.Анива</t>
  </si>
  <si>
    <t>Д/с №7 "Росинка" г.Анива</t>
  </si>
  <si>
    <t>Д/с № 8 "Сказка" г.Анива</t>
  </si>
  <si>
    <t>Д/с  № 1 им.Ю.А.Гагарина г.Анива</t>
  </si>
  <si>
    <t>Д/с № 2  «Аленький цветочек» г.Макарова</t>
  </si>
  <si>
    <t>Д/с № 22 с.Бошняково Угл.р-на</t>
  </si>
  <si>
    <t>Д/с № 8 г.Шахтерск Угл.р-на</t>
  </si>
  <si>
    <t>Д/с № 15 г.Шахтерска Угл.р-на</t>
  </si>
  <si>
    <t>Д/с «Дюймовочка" с.Стародубское Долин.р-на</t>
  </si>
  <si>
    <t>Д/с «Тополек» с.Покровка Долин.р-на</t>
  </si>
  <si>
    <t>Д/с «Родничок» с.Быков Долин.р-на</t>
  </si>
  <si>
    <t>Д/с № 12 "Аленушка" с.Восток Порон.р-на</t>
  </si>
  <si>
    <t>Д/с с.Ясное Тымов.р-на</t>
  </si>
  <si>
    <t>Д/с с.Воскресеновка Тымов.р-на</t>
  </si>
  <si>
    <t>Д/с с.Адо-Тымово Тымов.р-на</t>
  </si>
  <si>
    <t>Д/с с. Молодежное Тымов.р-на</t>
  </si>
  <si>
    <t>Д/с № 3 "Солнышко" г.Долинск</t>
  </si>
  <si>
    <t>Д/с № 7 "Чебурашка" г.Долинск</t>
  </si>
  <si>
    <t>Д/с № 2 "Сказка" г.Долинск</t>
  </si>
  <si>
    <t>Д/с "Улыбка" г.Долинск</t>
  </si>
  <si>
    <t>Д/с «Росинка» с.Сокол Долин.р-на</t>
  </si>
  <si>
    <t>Д/с «Малыш» с.Углезаводск Долин.р-на</t>
  </si>
  <si>
    <t>Д/с № 4 «Теремок» с.Новотроицкое Анив.р-на</t>
  </si>
  <si>
    <t>Д/с № 5 «Берёзка» с.Таранай Анив.р-на</t>
  </si>
  <si>
    <t>Д/с № 6 «Радуга» с.Троицкое Анив.р-на</t>
  </si>
  <si>
    <t>Д/с № 2 «Колокольчик» с.Троицкое Анив.р-на</t>
  </si>
  <si>
    <t>ДГ ООШ с.Виахту  А-Сахал. р-на</t>
  </si>
  <si>
    <t>ДГ СОШ № 3 с.Огоньки Анив.р-на</t>
  </si>
  <si>
    <t>ДГ НОШ № 7" с. Успенское Анив.р-на</t>
  </si>
  <si>
    <t>ДГ СОШ с. Советское Долин.р-на</t>
  </si>
  <si>
    <t>ДГ СОШ с.Взморье" Долин.р-на</t>
  </si>
  <si>
    <t>Д/с № 14 «Родничок» с.Соловьёвка Корс.р-на</t>
  </si>
  <si>
    <t>Д/с  № 17 с.Озёрское Корс.р-на</t>
  </si>
  <si>
    <t>Д/с № 2 «Аленький цветочек» г.Корсаков</t>
  </si>
  <si>
    <t>Д/с № 23 «Золотой петушок» г.Корсаков</t>
  </si>
  <si>
    <t>Д/с № 28 г.Корсаков</t>
  </si>
  <si>
    <t>Д/с № 3 «Ромашка» г.Корсаков</t>
  </si>
  <si>
    <t>Д/с № 30 «Кораблик» г.Корсаков</t>
  </si>
  <si>
    <t>Д/с «Тополек» с.Чапаево Корс.р-на</t>
  </si>
  <si>
    <t>Д/с  № 7 «Солнышко» г.Корсаков</t>
  </si>
  <si>
    <t>Д/с № 8 г.Корсаков</t>
  </si>
  <si>
    <t>Д/с № 11 «Колокольчик» г.Корсаков</t>
  </si>
  <si>
    <t>Д/с № 25 «Золотая рыбка» г.Корсаков</t>
  </si>
  <si>
    <t xml:space="preserve"> ДГ СОШ с.Новиково Корс.р-на</t>
  </si>
  <si>
    <t>Д/с № 12 «Теремок» г.Корсаков</t>
  </si>
  <si>
    <t>ДГ МБОУ СОШ с.Горячие Ключи Курил.р-на</t>
  </si>
  <si>
    <t>Д/с "Алёнушка" г.Курильска</t>
  </si>
  <si>
    <t>Д/с "Золотая рыбка" с.Рейдово Курил.р-на</t>
  </si>
  <si>
    <t>Д/с "Аленький цветочек" с.Буревесника Курил.р-на</t>
  </si>
  <si>
    <t>ДГ МБОУ НОШ с.Поречье Макар.р-на</t>
  </si>
  <si>
    <t>ДГ ООШ с. Восточное Макар.р-на</t>
  </si>
  <si>
    <t>Д/с № 11 «Аленький цветочек» г.Невельска</t>
  </si>
  <si>
    <t>Д/с № 16 «Малышка» г.Невельска</t>
  </si>
  <si>
    <t>Д/с № 17 «Кораблик» г.Невельска</t>
  </si>
  <si>
    <t>Д/с № 2 «Рябинка» с.Горнозаводска Невел.р-на</t>
  </si>
  <si>
    <t>Д/с № 4 «Золотая рыбка» г.Невельска</t>
  </si>
  <si>
    <t>Д/с № 5 "Солнышко" г.Невельска</t>
  </si>
  <si>
    <t>ДГ СОШ с.Шебунино Невел.р-на</t>
  </si>
  <si>
    <t>Д/с № 2 «Журавушка» г.Невельска</t>
  </si>
  <si>
    <t>Д/с № 9 "Березка" пгт.Ноглики</t>
  </si>
  <si>
    <t>Д/с №1 "Светлячок" пгт.Ноглики</t>
  </si>
  <si>
    <t>Д/с № 11 "Сказка" пгт.Ноглики</t>
  </si>
  <si>
    <t>ДГ СОШ с.Ныш Ноглик.р-на</t>
  </si>
  <si>
    <t>Д/с № 7 "Островок" пгт.Ноглики</t>
  </si>
  <si>
    <t>ДГ СОШ №1 п.Ноглики</t>
  </si>
  <si>
    <t xml:space="preserve">Д/с  № 2 "Ромашка" пгт.Ноглики </t>
  </si>
  <si>
    <t>ДГ СОШ с. Вал Ноглик.р-на</t>
  </si>
  <si>
    <t>Д/с № 1 "Родничок" г.Охи</t>
  </si>
  <si>
    <t>Д/с № 10 "Золушка" г.Охи</t>
  </si>
  <si>
    <t>ДГ СШИ с.Некрасовка Охин.р-на</t>
  </si>
  <si>
    <t>Д/с № 20 "Снегурочка" г.Охи</t>
  </si>
  <si>
    <t>Д/с № 7 "Журавушка" г.Охи</t>
  </si>
  <si>
    <t>ДГ СОШ с.Тунгор Охин.р-на</t>
  </si>
  <si>
    <t>Д/с № 5 "Звездочка" г.Охи</t>
  </si>
  <si>
    <t>Д/с № 8 "Буратино" г.Охи</t>
  </si>
  <si>
    <t>Д/с № 2 "Солнышко" г.Охи</t>
  </si>
  <si>
    <t>Д/с № 1 "Дружные ребята" г.Поронайска</t>
  </si>
  <si>
    <t>Д/с № 2 "Кораблик" г.Поронайска</t>
  </si>
  <si>
    <t>ДГ СОШ с.Гастелло Порон.р-на</t>
  </si>
  <si>
    <t>Д/с № 4 "Ивушка" с.Леонидово Порон.р-на</t>
  </si>
  <si>
    <t>Д/с № 7 «Дельфин» п.Вахрушев Порон.р-на</t>
  </si>
  <si>
    <t>ДГ СОШ с. Малиновка Порон.р-на</t>
  </si>
  <si>
    <t>Д/с № 5 "Сказка" г.Поронайска</t>
  </si>
  <si>
    <t>Д/с № 8 г.Поронайска</t>
  </si>
  <si>
    <t>Д/с «Северянка» г.Северо-Курильска</t>
  </si>
  <si>
    <t>ДГ СОШ с.Онор Смирн.р-на</t>
  </si>
  <si>
    <t>ДГ СОШ с. Победино</t>
  </si>
  <si>
    <t>Д/с № 4 "Звездочка" с.Победино Смирн.р-на</t>
  </si>
  <si>
    <t>Д/с " Островок" пгт.Смирных</t>
  </si>
  <si>
    <t xml:space="preserve">Д/с № 1 "Улыбка" пгт.Смирных  </t>
  </si>
  <si>
    <t>ДГ СОШ с.Первомайск Смирн.р-на</t>
  </si>
  <si>
    <t>ДГ СОШ с.Буюклы Смирн.р-на</t>
  </si>
  <si>
    <t>Д/с № 17 "Солнышко" пгт.Смирных</t>
  </si>
  <si>
    <t>Д/с № 1 «Остров детства» с.Ильинское Томар.р-на</t>
  </si>
  <si>
    <t>ДГ СОШ с.Красногорск Томар.р-на</t>
  </si>
  <si>
    <t>Д/с № 4 "Теремок" с.Красногорск Томар.р-на</t>
  </si>
  <si>
    <t>ДГ СОШ с.Пензенское Томар.р-на</t>
  </si>
  <si>
    <t>Д/с № 3 пгт.Тымовское</t>
  </si>
  <si>
    <t>Д/с № 2 с.Краснополье Угл.р-на</t>
  </si>
  <si>
    <t>Д/с № 3 "Радуга" г.Углегорска</t>
  </si>
  <si>
    <t>ДГ СОШ с.Лесогорское Угл.р-на</t>
  </si>
  <si>
    <t>ДГ СОШ с.Поречье Угл.р-на</t>
  </si>
  <si>
    <t>Д/с № 14 г.Шахтерска Угл.р-на</t>
  </si>
  <si>
    <t xml:space="preserve">Д/с № 2 "Сказка"  г.Холмска </t>
  </si>
  <si>
    <t>Д/с № 28 "Рябинка" с.Чехов Холм.р-на</t>
  </si>
  <si>
    <t>Д/с № 39 «Петушок» с.Чапланово Холм.р-на</t>
  </si>
  <si>
    <t>Д/с № 4 "Маячок" с.Яблочное Холм.р-на</t>
  </si>
  <si>
    <t xml:space="preserve">Д/с № 6 "Ромашка" г.Холмска </t>
  </si>
  <si>
    <t xml:space="preserve">Д/с № 9 "Дружба" г.Холмска </t>
  </si>
  <si>
    <t>ДГ ООШ с. Пионеры Холм.р-на</t>
  </si>
  <si>
    <t xml:space="preserve">Д/с «Золушка» г.Холмска </t>
  </si>
  <si>
    <t xml:space="preserve">Д/с № 7 "Улыбка г.Холмска </t>
  </si>
  <si>
    <t>Д/с № 32 «Ручеек» с.Костромское Холм.р-на</t>
  </si>
  <si>
    <t xml:space="preserve">Д/с "Теремок" г.Холмска </t>
  </si>
  <si>
    <t>Д/с № 3 "Родничок" с.Правда Холм.р-на</t>
  </si>
  <si>
    <t>Д/с "Солнышко" пгт.Ю-Курильска</t>
  </si>
  <si>
    <t>Д/с «Белочка» пгт.Ю-Курильска</t>
  </si>
  <si>
    <t>Д/с "Аленка" пгт.Ю-Курильска</t>
  </si>
  <si>
    <t>Д/с "Ромашка" пгт.Ю-Курильска</t>
  </si>
  <si>
    <t>Д/с "Звездочка" пгт.Ю-Курильска</t>
  </si>
  <si>
    <t>Д/с "Островок" пгт.Ю-Курильска</t>
  </si>
  <si>
    <t>Д/с «Рыбка» пгт.Ю-Курильска</t>
  </si>
  <si>
    <t>Д/с № 13 «Колокольчик» г.Ю-Сах.</t>
  </si>
  <si>
    <t>Д/с № 17 «Огонёк» г.Ю-Сах.</t>
  </si>
  <si>
    <t>Д/с № 29 «Василёк» г.Ю-Сах.</t>
  </si>
  <si>
    <t>Д/с № 3 «Золотой ключик» г.Ю-Сах.</t>
  </si>
  <si>
    <t>Д/с № 31 «Аистенок» г.Ю-Сах.</t>
  </si>
  <si>
    <t>Д/с № 34 «Искорка» с.Березняки</t>
  </si>
  <si>
    <t>Д/с № 40 «Теремок» с.Синегорск</t>
  </si>
  <si>
    <t>Д/с  № 41 «Звездочка» г.Ю-Сах.</t>
  </si>
  <si>
    <t>Д/с № 43 «Светлячок» г.Ю-Сах.</t>
  </si>
  <si>
    <t>Д/с № 49 «Ласточка» г.Ю-Сах.</t>
  </si>
  <si>
    <t>Д/с № 54 «Белоснежка» г.Ю-Сах.</t>
  </si>
  <si>
    <t>Д/с № 58 «Ручеек» с.Дальнее</t>
  </si>
  <si>
    <t>Д/с № 8 «Журавлёнок» г.Ю-Сах.</t>
  </si>
  <si>
    <t>Д/с № 9 «Чебурашка» г.Ю-Сах.</t>
  </si>
  <si>
    <t>Д/с № 19 «Аленушка» г.Ю-Сах.</t>
  </si>
  <si>
    <t>Д/с № 2 «Березка» г.Ю-Сах.</t>
  </si>
  <si>
    <t>Д/с № 1 «Загадка» г.Ю-Сах.</t>
  </si>
  <si>
    <t>Д/с № 15 «Берёзка» г.Ю-Сах.</t>
  </si>
  <si>
    <t>Д/с № 18 «Гармония» г.Ю-Сах.</t>
  </si>
  <si>
    <t>Д/с № 28 «Матрешка» г.Ю-Сах.</t>
  </si>
  <si>
    <t>Д/с № 30 «Улыбка» г.Ю-Сах.</t>
  </si>
  <si>
    <t>Д/с № 38 «Лучик» г.Ю-Сах.</t>
  </si>
  <si>
    <t>Д/с № 46 «Жемчужина» г.Ю-Сах.</t>
  </si>
  <si>
    <t>Д/с № 6 г.Ю-Сах.</t>
  </si>
  <si>
    <t>Д/с № 24 «Солнышко» г.Ю-Сах.</t>
  </si>
  <si>
    <t>Д/с № 47 «Ягодка» г.Ю-Сах.</t>
  </si>
  <si>
    <t>Д/с № 5 «Полянка» г.Ю-Сах.</t>
  </si>
  <si>
    <t>Д/с № 10 «Росинка» г.Ю-Сах.</t>
  </si>
  <si>
    <t>Д/с № 21 «Кораблик» г.Ю-Сах.</t>
  </si>
  <si>
    <t>Д/с № 42 «Черёмушки» г.Ю-Сах.</t>
  </si>
  <si>
    <t>Д/с № 44 «Незабудка» г.Ю-Сах.</t>
  </si>
  <si>
    <t>Д/с № 48 «Малыш» г.Ю-Сах.</t>
  </si>
  <si>
    <t>Д/с № 14 «Рябинка» г.Ю-Сах.</t>
  </si>
  <si>
    <t>Д/с № 26 «Островок» г.Ю-Сах.</t>
  </si>
  <si>
    <t>Д/с № 37 «Одуванчик» г.Ю-Сах.</t>
  </si>
  <si>
    <t>Д/с № 57 «Бусинка» с.Дальнее</t>
  </si>
  <si>
    <t>Д/с № 33 «Дюймовочка» г.Ю-Сах.</t>
  </si>
  <si>
    <t>Д/с № 4 «Лебедушка» г.Ю-Сах.</t>
  </si>
  <si>
    <t>Д/с № 12 «Лесная сказка» г.Ю-Сах.</t>
  </si>
  <si>
    <t>Д/с № 27 «Зарничка» г.Ю-Сах.</t>
  </si>
  <si>
    <t>Д/с № 36 «Мальвина» г.Ю-Сах.</t>
  </si>
  <si>
    <t>Д/с № 25 «Русалочка» г.Ю-Сах.</t>
  </si>
  <si>
    <t>Д/с № 35 «Сказка» г.Ю-Сах.</t>
  </si>
  <si>
    <t>Д/с № 50 «Карусель» г.Ю-Сах.</t>
  </si>
  <si>
    <t>Д/с № 20 «Красная шапочка» г.Ю-Сах.</t>
  </si>
  <si>
    <t>Д/с № 55 «Веснушка» г.Ю-Сах.</t>
  </si>
  <si>
    <t>Д/с № 22 «Ивушка» г.Ю-Сах.</t>
  </si>
  <si>
    <t>Д/с № 39 «Радуга» г.Ю-Сах.</t>
  </si>
  <si>
    <t>Д/с № 45 «Семицветик» г.Ю-Сах.</t>
  </si>
  <si>
    <t>Д/с № 32 «Буратино» г.Ю-Сах.</t>
  </si>
  <si>
    <t>Д/с № 11 «Ромашка» г.Ю-Сах.</t>
  </si>
  <si>
    <t>ДГ НШ-д/с с.Чир-Унвд Тымов.р-на</t>
  </si>
  <si>
    <t>ДГ НШ-д/с с.Красная Тымь Тымов.р-на</t>
  </si>
  <si>
    <t>МАДОУ № 9 "Зеленый остров" (Новотроицкое)</t>
  </si>
  <si>
    <t>Д/с № 9 "Зеленый остров" с.Новотроицкое</t>
  </si>
  <si>
    <t>ДГ СОШ с.Арги-Паги Тымов.р-на</t>
  </si>
  <si>
    <t>МБОУ СОШ  "Детский сад с.Арги-Паги" (дошкольные группы)</t>
  </si>
  <si>
    <t>ДГ СОШ с.Кировское Тымов.р-на</t>
  </si>
  <si>
    <t>МБОУ СОШ №1 пгт. Тымовское (дошкольные группы)</t>
  </si>
  <si>
    <t>ДГ СОШ №1 пгт. Тымовское</t>
  </si>
  <si>
    <t>МБОУ СОШ № 3 с. Огоньки</t>
  </si>
  <si>
    <t>МКОУ ООШ с. Виахту</t>
  </si>
  <si>
    <t>МБОУ СОШ с. Взморье</t>
  </si>
  <si>
    <t>МБОУ СОШ с. Советское</t>
  </si>
  <si>
    <t>МАОУ «СОШ с. Новиково»</t>
  </si>
  <si>
    <t>МБОУ "НОШ с. Поречье"</t>
  </si>
  <si>
    <t>МБОУ СОШ № 1 пгт.Ноглики</t>
  </si>
  <si>
    <t>МБОУ СОШ с.Вал</t>
  </si>
  <si>
    <t>МБОУ СОШ с.Ныш</t>
  </si>
  <si>
    <t>МБОУ школа-интернат с. Некрасовка им. П. Г. Чайка</t>
  </si>
  <si>
    <t>МБОУ СОШ с.Малиновка</t>
  </si>
  <si>
    <t>МБОУ СОШ с.Буюклы</t>
  </si>
  <si>
    <t>МБОУ СОШ с.Первомайск</t>
  </si>
  <si>
    <t>МБОУ СОШ с. Пензенское МО «Томаринский городской округ» Сахалинской области</t>
  </si>
  <si>
    <t>МБОУ "Начальная школа - детский сад с. Чир-Унвд"</t>
  </si>
  <si>
    <t>МБОУ "Начальная школа-детский сад с. Красная Тымь"</t>
  </si>
  <si>
    <t>МБОУ СОШ № 1 пгт.Тымовское</t>
  </si>
  <si>
    <t>МБОУ СОШ с.Kировское</t>
  </si>
  <si>
    <t>МБОУ СОШ с.Лесогорское</t>
  </si>
  <si>
    <t>МБОУ ООШ с.Пионеры</t>
  </si>
  <si>
    <t>МАДОУ №45 «Семицветик» г. Южно-Сахалинска</t>
  </si>
  <si>
    <t>МБДОУ СОШ  с. Кировское (дошкольные группы)</t>
  </si>
  <si>
    <t>Д/с № 56 «Лукоморье» г.Ю-Сах.</t>
  </si>
  <si>
    <t>МАДОУ № 9 "Зеленый остров"</t>
  </si>
  <si>
    <t>МБДОУ «Детский сад № 1 им. Ю.А. Гагарина»</t>
  </si>
  <si>
    <t>МБДОУ № 2 «Колокольчик» с. Троицкое</t>
  </si>
  <si>
    <t>МБДОУ № 5 «Берёзка» с. Таранай</t>
  </si>
  <si>
    <t>МБДОУ № 6 «Радуга» с. Троицкое</t>
  </si>
  <si>
    <t>МБДОУ № 7 «Росинка» г. Анива</t>
  </si>
  <si>
    <t>МБДОУ № 8 «Сказка» г. Анива</t>
  </si>
  <si>
    <t>МБДОУ №3 «Рябинка» г. Анива</t>
  </si>
  <si>
    <t>МБДОУ №4 «Теремок» с. Ново-Троицкое</t>
  </si>
  <si>
    <t>МБДОУ детский сад «Алёнушка»</t>
  </si>
  <si>
    <t>МБДОУ «Детский сад №1 «Солнышко» г. Макарова»</t>
  </si>
  <si>
    <t>МБДОУ «Детский сад №2 «Аленький цветочек» г. Макарова»</t>
  </si>
  <si>
    <t>МБОУ "СОШ с. Новое"</t>
  </si>
  <si>
    <t>МБДОУ детский сад №1 «Остров детства» с. Ильинское МО «Томаринский городской округ Сахалинской области</t>
  </si>
  <si>
    <t>МБДОУ детский сад №3 «Малыш» г. Томари Сахалинской области</t>
  </si>
  <si>
    <t>МБДОУ детский сад №4 «Теремок» с. Красногорск МО «Томаринский городской округ Сахалинской области</t>
  </si>
  <si>
    <t>МБДОУ детский сад №7 «Сказка» г. Томари Сахалинской области</t>
  </si>
  <si>
    <t>МБДОУ "Детский сад № 1 пгт. Тымовское"</t>
  </si>
  <si>
    <t>МБДОУ "Детский сад № 6 пгт. Тымовское"</t>
  </si>
  <si>
    <t>МБДОУ Детский сад № 3 пгт. Тымовское</t>
  </si>
  <si>
    <t>МБДОУ Детский сад № 5 пгт. Тымовское</t>
  </si>
  <si>
    <t>МБДОУ Детский сад с. Адо-Тымово</t>
  </si>
  <si>
    <t>МБДОУ Детский сад с. Воскресеновка</t>
  </si>
  <si>
    <t>МБДОУ Детский сад с. Молодёжное</t>
  </si>
  <si>
    <t>МБДОУ Детский сад с. Ясное</t>
  </si>
  <si>
    <t>МБДОУ № 20 «Аленушка» г. Холмска</t>
  </si>
  <si>
    <t>МБДОУ детский сад № 8 «Золотой ключик» г. Холмска</t>
  </si>
  <si>
    <t>МБДОУ детский сад №1 "Солнышко" г. Холмска</t>
  </si>
  <si>
    <t>МБДОУ "Детский сад "Солнышко"</t>
  </si>
  <si>
    <t>МБДОУ детский сад "Аленка"</t>
  </si>
  <si>
    <t>МБДОУ детский сад "Белочка"</t>
  </si>
  <si>
    <t>МБДОУ детский сад "Звездочка"</t>
  </si>
  <si>
    <t>МБДОУ детский сад "Ромашка"</t>
  </si>
  <si>
    <t>МБДОУ детский сад "Рыбка"</t>
  </si>
  <si>
    <t>МБДОУ Детский сад «Островок»</t>
  </si>
  <si>
    <t>МБДОУ № 1 "Светлячок"</t>
  </si>
  <si>
    <t>МБДОУ № 2 "Ромашка"</t>
  </si>
  <si>
    <t>МБДОУ № 3 "Теремок"</t>
  </si>
  <si>
    <t>МБДОУ детский сад № 4 «Улыбка»</t>
  </si>
  <si>
    <t>МБДОУ детский сад № 1 "Родничок»" г. Охи</t>
  </si>
  <si>
    <t>МБДОУ детский сад № 5 «Звездочка" г. Охи</t>
  </si>
  <si>
    <t>МБДОУ детский сад № 8 "Буратино" г. Оха</t>
  </si>
  <si>
    <t>ДОУ №4 "Звёздочка"</t>
  </si>
  <si>
    <t>МБДОУ детсад №17</t>
  </si>
  <si>
    <t>МАДОУ «Детский сад № 11 «Колокольчик»</t>
  </si>
  <si>
    <t>МАДОУ «Детский сад № 12 «Теремок»</t>
  </si>
  <si>
    <t>МАДОУ «Детский сад № 14 «Родничок»</t>
  </si>
  <si>
    <t>МАДОУ «Детский сад № 17 с. Озёрское»</t>
  </si>
  <si>
    <t>МАДОУ «Детский сад № 2 «Аленький цветочек»</t>
  </si>
  <si>
    <t>МАДОУ «Детский сад № 23 «Золотой петушок»</t>
  </si>
  <si>
    <t>МАДОУ «Детский сад № 25»</t>
  </si>
  <si>
    <t>МАДОУ «Детский сад № 28»</t>
  </si>
  <si>
    <t>МАДОУ «Детский сад № 3 «Ромашка»</t>
  </si>
  <si>
    <t>МАДОУ «Детский сад № 30 «Кораблик»</t>
  </si>
  <si>
    <t>МАДОУ «Детский сад № 7 «Солнышко»</t>
  </si>
  <si>
    <t>МАДОУ «Детский сад № 8»</t>
  </si>
  <si>
    <t>МБДОУ № 7 "Дельфин" п. Вахрушев</t>
  </si>
  <si>
    <t>МБДОУ №1 "Дружные ребята" г.Поронайска</t>
  </si>
  <si>
    <t>МБДОУ №34 "Морячок" г.Поронайск</t>
  </si>
  <si>
    <t>МБДОУ №4 "Ивушка"</t>
  </si>
  <si>
    <t>МБДОУ № 7 «Малыш» г. Углегорска</t>
  </si>
  <si>
    <t>МАДОУ № 4 «Лебедушка» г.Южно-Сахалинска</t>
  </si>
  <si>
    <t>МАДОУ № 56 "ЛУКОМОРЬЕ"</t>
  </si>
  <si>
    <t>МАДОУ №1 «Загадка» г. Южно-Сахалинска</t>
  </si>
  <si>
    <t>МАДОУ №11 «Ромашка» г. Южно-Сахалинска</t>
  </si>
  <si>
    <t>МАДОУ №14 «Рябинка» г. Южно-Сахалинска</t>
  </si>
  <si>
    <t>МАДОУ №17 "Огонек" г.Южно-Сахалинска</t>
  </si>
  <si>
    <t>МАДОУ №19 «Аленушка» г. Южно-Сахалинска</t>
  </si>
  <si>
    <t>МАДОУ №2 «Березка» г. Южно-Сахалинска</t>
  </si>
  <si>
    <t>МАДОУ №20 «Красная шапочка» г. Южно-Сахалинска</t>
  </si>
  <si>
    <t>МАДОУ №24 «Солнышко» г. Южно-Сахалинска</t>
  </si>
  <si>
    <t>МАДОУ №25 «Русалочка» г. Южно-Сахалинска</t>
  </si>
  <si>
    <t>МАДОУ №27 «Зарничка» г .Южно-Сахалинска</t>
  </si>
  <si>
    <t>МАДОУ №3 «Золотой ключик» г.Южно-Сахалинска</t>
  </si>
  <si>
    <t>МАДОУ №30 «Улыбка» г. Южно-Сахалинска</t>
  </si>
  <si>
    <t>МАДОУ №31 «Аистенок» г. Южно-Сахалинска</t>
  </si>
  <si>
    <t>МАДОУ №34 «Искорка» с.Березняки</t>
  </si>
  <si>
    <t>МАДОУ №35 «Сказка» г. Южно-Сахалинска</t>
  </si>
  <si>
    <t>МАДОУ №36 «Мальвина» г. Южно-Сахалинска</t>
  </si>
  <si>
    <t>МАДОУ №38 «Лучик» г. Южно-Сахалинска</t>
  </si>
  <si>
    <t>МАДОУ №39 "Радуга" г. Южно-Сахалинска</t>
  </si>
  <si>
    <t>МАДОУ №42 «Черёмушки» г. Южно-Сахалинска</t>
  </si>
  <si>
    <t>МАДОУ №43 «Светлячок» г. Южно-Сахалинска</t>
  </si>
  <si>
    <t>МАДОУ №44 «Незабудка» г.Южно-Сахалинска</t>
  </si>
  <si>
    <t>МАДОУ №46 «Жемчужина» г. Южно-Сахалинска</t>
  </si>
  <si>
    <t>МАДОУ №48 «Малыш» г.Южно-Сахалинска</t>
  </si>
  <si>
    <t>МАДОУ №49 «Ласточка» г. Южно-Сахалинска</t>
  </si>
  <si>
    <t>МАДОУ №5 «Полянка»» г. Южно-Сахалинска</t>
  </si>
  <si>
    <t>МАДОУ №55 "Веснушка" г.Южно-Сахалинска</t>
  </si>
  <si>
    <t>МАДОУ №57 "Бусинка" с.Дальнее</t>
  </si>
  <si>
    <t>МАДОУ №8 «Журавленок» города Южно-Сахалинска</t>
  </si>
  <si>
    <t>МАДОУ №9 «Чебурашка» г.Южно-Сахалинска</t>
  </si>
  <si>
    <t>МБДОУ №29 «Василёк» г. Южно-Сахалинска</t>
  </si>
  <si>
    <t>МБДОУ №32 «Буратино» г. Южно-Сахалинска</t>
  </si>
  <si>
    <t>МБДОУ №33 «Дюймовочка» г. Южно-Сахалинска</t>
  </si>
  <si>
    <t>МБДОУ №37 «Одуванчик» г. Южно-Сахалинска</t>
  </si>
  <si>
    <t>МБДОУ №40 «Теремок» с. Синегорск</t>
  </si>
  <si>
    <t>МБДОУ №41 «Звездочка» г. Южно-Сахалинска</t>
  </si>
  <si>
    <t>МБДОУ №6 г.Южно-Сахалинска</t>
  </si>
  <si>
    <t>МАДОУ «Детский сад № 11 «Колокольчик»  г. Корсаков</t>
  </si>
  <si>
    <t xml:space="preserve">МАДОУ «Детский сад № 14 «Родничок» села Соловьёвка </t>
  </si>
  <si>
    <t xml:space="preserve">МАДОУ «Детский сад № 17 с. Озёрское» </t>
  </si>
  <si>
    <t>МАДОУ «Детский сад № 2 «Аленький цветочек»  г. Корсаков</t>
  </si>
  <si>
    <t>МАДОУ «Детский сад № 23 «Золотой петушок»  г. Корсаков</t>
  </si>
  <si>
    <t>МАДОУ детский сад   № 25 «Золотая рыбка» г. Корсаков</t>
  </si>
  <si>
    <t>МАДОУ «Детский сад № 28» г. Корсаков</t>
  </si>
  <si>
    <t>МАДОУ комбинированного вида «Детский сад № 3 «Ромашка» г. Корсаков</t>
  </si>
  <si>
    <t>МАДОУ «Детский сад № 30 «Кораблик» г. Корсаков</t>
  </si>
  <si>
    <t xml:space="preserve">МАДОУ «Детский сад «Тополек» села Чапаево </t>
  </si>
  <si>
    <t>МАДОУ «Детский сад  № 7 «Солнышко»  г. Корсаков</t>
  </si>
  <si>
    <t>МАДОУ «Детский сад № 8» г. Корсаков</t>
  </si>
  <si>
    <t>МАДОУ «Детский сад № 12 «Теремок» г. Корсаков</t>
  </si>
  <si>
    <t>МАОУ СОШ с. Новиково (дошкольные группы)</t>
  </si>
  <si>
    <t>МАДОУ  детский сад  общеразвивающего вида № 1 «Загадка» г. Южно-Сахалинска</t>
  </si>
  <si>
    <t>МАДОУ детский сад  общеразвивающего вида № 4 «Лебедушка» г. Южно-Сахалинска</t>
  </si>
  <si>
    <t>МАДОУ детский сад комбинированного вида № 56 «Лукоморье» г. Южно-Сахалинска</t>
  </si>
  <si>
    <t>МАДОУ детский сад общеразвивающего вида № 11 «Ромашка» г. Южно-Сахалинска</t>
  </si>
  <si>
    <t>МАДОУ  Центр развития ребёнка – детский сад № 14 «Рябинка» г.  Южно-Сахалинска</t>
  </si>
  <si>
    <t>МАДОУ детский сад общеразвивающего вида № 17 «Огонёк» г. Южно-Сахалинска</t>
  </si>
  <si>
    <t>МАДОУ детский сад комбинированного вида № 19 «Аленушка» г. Южно-Сахалинска</t>
  </si>
  <si>
    <t>МАДОУ  детский сад  общеразвивающего вида № 2 «Березка» г. Южно-Сахалинска</t>
  </si>
  <si>
    <t>МАДОУ детский сад № 20 «Красная шапочка» г. Южно-Сахалинска</t>
  </si>
  <si>
    <t>МАДОУ детский сад общеразвивающего вида № 24 «Солнышко» г. Южно-Сахалинска</t>
  </si>
  <si>
    <t>МАДОУ детский сад общеразвивающего вида № 25 «Русалочка» г. Южно-Сахалинска</t>
  </si>
  <si>
    <t>МАДОУ детский сад общеразвивающего вида № 27 «Зарничка» г. Южно-Сахалинска</t>
  </si>
  <si>
    <t>МАДОУ детский сад комбинированного вида № 3 «Золотой ключик» г. Южно-Сахалинска</t>
  </si>
  <si>
    <t>МАДОУ детский сад общеразвивающего вида № 30 «Улыбка» г. Южно-Сахалинска</t>
  </si>
  <si>
    <t>МАДОУ детский сад комбинированного вида № 31 «Аистенок» г. Южно-Сахалинска</t>
  </si>
  <si>
    <t>МАДОУ Детский сад № 34 «Искорка» с. Березняки</t>
  </si>
  <si>
    <t>МАДОУ детский сад общеразвивающего вида № 35 «Сказка» г. Южно-Сахалинска</t>
  </si>
  <si>
    <t>МАДОУ детский сад общеразвивающего вида № 36 «Мальвина» г. Южно-Сахалинска</t>
  </si>
  <si>
    <t>МАДОУ детский сад комбинированного вида № 38 «Лучик» г. Южно-Сахалинска</t>
  </si>
  <si>
    <t>МАДОУ детский сад общеразвивающего вида № 39 «Радуга» г. Южно-Сахалинска</t>
  </si>
  <si>
    <t>МАДОУ  детский сад общеразвивающего вида № 42 «Черёмушки» г. Южно-Сахалинска</t>
  </si>
  <si>
    <t>МАДОУ детский сад общеразвивающего вида № 43 «Светлячок» г. Южно-Сахалинска</t>
  </si>
  <si>
    <t>МАДОУ Центр развития ребёнка – детский сад № 44 «Незабудка» г. Южно-Сахалинска</t>
  </si>
  <si>
    <t>МАДОУ № 45 детский сад «Семицветик» г. Южно-Сахалинска</t>
  </si>
  <si>
    <t>МАДОУ детский сад общеразвивающего вида № 46 «Жемчужина» г. Южно-Сахалинска</t>
  </si>
  <si>
    <t>МАДОУ детский сад общеразвивающего вида № 48 «Малыш» г. Южно-Сахалинска</t>
  </si>
  <si>
    <t>МАДОУ детский сад общеразвивающего вида № 49 «Ласточка» г. Южно-Сахалинска</t>
  </si>
  <si>
    <t>МАДОУ  Центр развития ребёнка – детский сад № 5 «Полянка» г. Южно-Сахалинска</t>
  </si>
  <si>
    <t>МАДОУ детский сад общеразвивающего вида № 55 «Веснушка» г. Южно-Сахалинска</t>
  </si>
  <si>
    <t>МАДОУ детский сад № 57 «Бусинка» с. Дальнее</t>
  </si>
  <si>
    <t>МАДОУ  детский сад общеразвивающего вида № 8 «Журавлёнок» г. Южно-Сахалинска</t>
  </si>
  <si>
    <t>МАДОУ детский сад комбинированного вида № 9 «Чебурашка» г. Южно-Сахалинска</t>
  </si>
  <si>
    <t>МБДОУ № 2 "Кораблик"г. Поронайска</t>
  </si>
  <si>
    <t>ДГ СОШ с. Новое Макар.р-на</t>
  </si>
  <si>
    <t>МБОУ "СОШ с. Новое (дошкольные группы)</t>
  </si>
  <si>
    <t>МБДОУ детский сад "Аленький цветочек" с. Буревестника</t>
  </si>
  <si>
    <t>МБДОУ "Детский сад "Сказка" г.Долинск</t>
  </si>
  <si>
    <t>МБДОУ "Детский сад "Солнышко" г.Долинск</t>
  </si>
  <si>
    <t>МБДОУ "Детский сад "Чебурашка" г.Долинск</t>
  </si>
  <si>
    <t>МБОУ СОШ с. Победино (Дошкольные группы в с. Рощино)</t>
  </si>
  <si>
    <t>МБДОУ детский сад комбинированного вида  № 32 «Буратино» г. Южно-Сахалинска</t>
  </si>
  <si>
    <t>МАДОУ №10 «Росинка» г.Южно-Сахалинска</t>
  </si>
  <si>
    <t>МАДОУ №12 «Лесная сказка» г. Южно-Сахалинска</t>
  </si>
  <si>
    <t>МАДОУ №13 «Колокольчик» г. Южно-Сахалинска</t>
  </si>
  <si>
    <t>МАДОУ №15 «Берёзка» г. Южно-Сахалинска</t>
  </si>
  <si>
    <t>МАДОУ №18 «Гармония» г. Южно-Сахалинска</t>
  </si>
  <si>
    <t>МАДОУ №21 «Кораблик» г.Южно-Сахалинска</t>
  </si>
  <si>
    <t>МАДОУ №22 «Ивушка» г. Южно-Сахалинска</t>
  </si>
  <si>
    <t>МАДОУ №26 г. Южно-Сахалинска</t>
  </si>
  <si>
    <t>МАДОУ №28 г. Южно-Сахалинска</t>
  </si>
  <si>
    <t>МАДОУ №50 детский сад "Карусель"</t>
  </si>
  <si>
    <t>МАДОУ №54 «Белоснежка» города Южно-Сахалинска</t>
  </si>
  <si>
    <t>МАОУ детский сад №47 "Ягодка" г. Южно-Сахалинска</t>
  </si>
  <si>
    <t>ИТОГОВАЯ ОЦЕНКА
 (от 0 до 18)</t>
  </si>
  <si>
    <t>23/24</t>
  </si>
  <si>
    <t>МБДОУ детский сад № 28 «Рябинка» села Чехов</t>
  </si>
  <si>
    <t>МАДОУ №58 «Ручеек» с. Дальнее</t>
  </si>
  <si>
    <t>Показатель 4
 (0-2)</t>
  </si>
  <si>
    <t>МБДОУ "Чебурашка" г. Долинск</t>
  </si>
  <si>
    <t>МБДОУ "Солнышко" г. Долинск</t>
  </si>
  <si>
    <t>МБДОУ "Сказка" г. Долинск</t>
  </si>
  <si>
    <t>Показатель 4
 (0-6)</t>
  </si>
  <si>
    <t>ИТОГОВАЯ ОЦЕНКА
 (от 0 до 20)</t>
  </si>
  <si>
    <t>МБДОУ «Детский сад № 2 «Ромашка» г. А-Сахалинский</t>
  </si>
  <si>
    <t>МБДОУ № 2 "Ромашка" г. А-Сахалинский</t>
  </si>
  <si>
    <t>Максимальные значения показателей за январь-март 2024</t>
  </si>
  <si>
    <t>Ведение эл.журнала посещаемости январь</t>
  </si>
  <si>
    <t>Ведение эл.журнала посещаемости февраль</t>
  </si>
  <si>
    <t>Ведение эл.журнала посещаемости март</t>
  </si>
  <si>
    <t>МБОУ «СОШ с. Шебунино имени полного кавалера ордена Славы Дёмина И.Е.»</t>
  </si>
  <si>
    <t>МБОУ "ШДС им. Рикорда"</t>
  </si>
  <si>
    <t>МБДОУ №16 «Аленький цветочек» г. Южно-Сахалинска</t>
  </si>
  <si>
    <t>МБДОУ №23 «Гномик» г. Южно-Сахалинска</t>
  </si>
  <si>
    <t>МБОУ "ШДС им. Рикорда" с. Дубовое</t>
  </si>
  <si>
    <t>МБДОУ "Детский сад № 1 "Родничок" с.Горнозаводска (Горнозаводск)</t>
  </si>
  <si>
    <t>Д/с № 1 "Родничок" с.Горнозаводска (Горнозаводск)</t>
  </si>
  <si>
    <t>Количество воспитанников, внесенных в АИС СГО дошкольными образовательными организациями в муниципальных образованиях Сахалинской области 
по состоянию на 19.04.2024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</si>
</sst>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color rgb="FF111111"/>
      <name val="Arial"/>
      <family val="2"/>
      <charset val="204"/>
    </font>
    <font>
      <sz val="11"/>
      <color rgb="FF000000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1"/>
      <color rgb="FF000000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mbria"/>
      <family val="1"/>
      <scheme val="major"/>
    </font>
    <font>
      <sz val="11"/>
      <color rgb="FF1111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A3F3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7C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4" fillId="0" borderId="0" applyNumberFormat="0" applyFill="0" applyBorder="0" applyAlignment="0" applyProtection="0"/>
    <xf numFmtId="0" fontId="10" fillId="0" borderId="0"/>
    <xf numFmtId="0" fontId="1" fillId="0" borderId="0"/>
    <xf numFmtId="0" fontId="13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9" fontId="12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/>
  </cellStyleXfs>
  <cellXfs count="303">
    <xf numFmtId="0" fontId="0" fillId="0" borderId="0" xfId="0"/>
    <xf numFmtId="0" fontId="0" fillId="0" borderId="0" xfId="0" applyFill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49" fontId="22" fillId="6" borderId="3" xfId="7" applyNumberFormat="1" applyFont="1" applyFill="1" applyBorder="1" applyAlignment="1">
      <alignment horizontal="center" vertical="center" textRotation="90" wrapText="1"/>
    </xf>
    <xf numFmtId="3" fontId="23" fillId="7" borderId="3" xfId="7" applyNumberFormat="1" applyFont="1" applyFill="1" applyBorder="1" applyAlignment="1">
      <alignment horizontal="center" vertical="center" wrapText="1"/>
    </xf>
    <xf numFmtId="1" fontId="22" fillId="8" borderId="3" xfId="7" applyNumberFormat="1" applyFont="1" applyFill="1" applyBorder="1" applyAlignment="1">
      <alignment horizontal="center" vertical="center" wrapText="1"/>
    </xf>
    <xf numFmtId="49" fontId="2" fillId="9" borderId="3" xfId="7" applyNumberFormat="1" applyFont="1" applyFill="1" applyBorder="1" applyAlignment="1">
      <alignment horizontal="center" vertical="center" textRotation="90" wrapText="1"/>
    </xf>
    <xf numFmtId="0" fontId="24" fillId="10" borderId="3" xfId="0" applyFont="1" applyFill="1" applyBorder="1" applyAlignment="1">
      <alignment horizontal="center" vertical="center" textRotation="90" wrapText="1"/>
    </xf>
    <xf numFmtId="3" fontId="23" fillId="11" borderId="3" xfId="7" applyNumberFormat="1" applyFont="1" applyFill="1" applyBorder="1" applyAlignment="1">
      <alignment horizontal="center" vertical="center"/>
    </xf>
    <xf numFmtId="4" fontId="25" fillId="12" borderId="4" xfId="7" applyNumberFormat="1" applyFont="1" applyFill="1" applyBorder="1" applyAlignment="1">
      <alignment horizontal="center" vertical="center"/>
    </xf>
    <xf numFmtId="3" fontId="25" fillId="12" borderId="5" xfId="7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3" fillId="0" borderId="0" xfId="7" applyNumberFormat="1" applyFont="1" applyFill="1" applyBorder="1" applyAlignment="1">
      <alignment horizontal="center" vertical="center" wrapText="1"/>
    </xf>
    <xf numFmtId="3" fontId="23" fillId="0" borderId="0" xfId="7" applyNumberFormat="1" applyFont="1" applyFill="1" applyBorder="1" applyAlignment="1">
      <alignment horizontal="center" vertical="center"/>
    </xf>
    <xf numFmtId="0" fontId="0" fillId="0" borderId="3" xfId="0" applyBorder="1"/>
    <xf numFmtId="0" fontId="0" fillId="14" borderId="0" xfId="0" applyFill="1"/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49" fontId="22" fillId="16" borderId="3" xfId="7" applyNumberFormat="1" applyFont="1" applyFill="1" applyBorder="1" applyAlignment="1">
      <alignment horizontal="center" vertical="center" textRotation="90" wrapText="1"/>
    </xf>
    <xf numFmtId="49" fontId="22" fillId="16" borderId="3" xfId="7" applyNumberFormat="1" applyFont="1" applyFill="1" applyBorder="1" applyAlignment="1">
      <alignment horizontal="center" vertical="center" wrapText="1"/>
    </xf>
    <xf numFmtId="49" fontId="22" fillId="16" borderId="7" xfId="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13" fillId="10" borderId="3" xfId="0" applyFont="1" applyFill="1" applyBorder="1" applyAlignment="1">
      <alignment horizontal="center"/>
    </xf>
    <xf numFmtId="0" fontId="13" fillId="10" borderId="3" xfId="0" applyFont="1" applyFill="1" applyBorder="1"/>
    <xf numFmtId="0" fontId="19" fillId="0" borderId="0" xfId="12"/>
    <xf numFmtId="0" fontId="27" fillId="2" borderId="1" xfId="12" applyFont="1" applyFill="1" applyBorder="1" applyAlignment="1">
      <alignment horizontal="center" vertical="center"/>
    </xf>
    <xf numFmtId="0" fontId="27" fillId="2" borderId="2" xfId="12" applyFont="1" applyFill="1" applyBorder="1" applyAlignment="1">
      <alignment horizontal="center"/>
    </xf>
    <xf numFmtId="0" fontId="27" fillId="2" borderId="3" xfId="12" applyFont="1" applyFill="1" applyBorder="1" applyAlignment="1">
      <alignment horizontal="center" vertical="center"/>
    </xf>
    <xf numFmtId="0" fontId="19" fillId="0" borderId="0" xfId="12" applyFill="1"/>
    <xf numFmtId="0" fontId="27" fillId="5" borderId="2" xfId="12" applyFont="1" applyFill="1" applyBorder="1" applyAlignment="1">
      <alignment horizontal="center"/>
    </xf>
    <xf numFmtId="0" fontId="27" fillId="5" borderId="3" xfId="12" applyFont="1" applyFill="1" applyBorder="1" applyAlignment="1">
      <alignment horizontal="center" vertical="center"/>
    </xf>
    <xf numFmtId="4" fontId="28" fillId="12" borderId="4" xfId="8" applyNumberFormat="1" applyFont="1" applyFill="1" applyBorder="1" applyAlignment="1">
      <alignment horizontal="center" vertical="center"/>
    </xf>
    <xf numFmtId="3" fontId="28" fillId="12" borderId="5" xfId="8" applyNumberFormat="1" applyFont="1" applyFill="1" applyBorder="1" applyAlignment="1">
      <alignment horizontal="center" vertical="center"/>
    </xf>
    <xf numFmtId="0" fontId="27" fillId="5" borderId="2" xfId="12" applyFont="1" applyFill="1" applyBorder="1" applyAlignment="1">
      <alignment horizontal="left"/>
    </xf>
    <xf numFmtId="0" fontId="20" fillId="5" borderId="3" xfId="0" applyFont="1" applyFill="1" applyBorder="1" applyAlignment="1">
      <alignment horizontal="center"/>
    </xf>
    <xf numFmtId="3" fontId="13" fillId="10" borderId="3" xfId="0" applyNumberFormat="1" applyFont="1" applyFill="1" applyBorder="1" applyAlignment="1">
      <alignment horizontal="center" vertical="center"/>
    </xf>
    <xf numFmtId="0" fontId="15" fillId="13" borderId="8" xfId="4" applyFont="1" applyFill="1" applyBorder="1" applyAlignment="1">
      <alignment vertical="center"/>
    </xf>
    <xf numFmtId="0" fontId="15" fillId="13" borderId="9" xfId="4" applyFont="1" applyFill="1" applyBorder="1" applyAlignment="1">
      <alignment vertical="center"/>
    </xf>
    <xf numFmtId="0" fontId="15" fillId="13" borderId="5" xfId="4" applyFont="1" applyFill="1" applyBorder="1" applyAlignment="1">
      <alignment vertical="center"/>
    </xf>
    <xf numFmtId="0" fontId="15" fillId="13" borderId="8" xfId="4" applyFont="1" applyFill="1" applyBorder="1" applyAlignment="1">
      <alignment horizontal="left" vertical="center"/>
    </xf>
    <xf numFmtId="0" fontId="15" fillId="13" borderId="9" xfId="4" applyFont="1" applyFill="1" applyBorder="1" applyAlignment="1">
      <alignment horizontal="left" vertical="center"/>
    </xf>
    <xf numFmtId="0" fontId="19" fillId="13" borderId="5" xfId="12" applyFill="1" applyBorder="1"/>
    <xf numFmtId="3" fontId="32" fillId="0" borderId="3" xfId="0" applyNumberFormat="1" applyFont="1" applyFill="1" applyBorder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/>
    </xf>
    <xf numFmtId="17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9" fontId="34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31" fillId="12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3" fontId="31" fillId="12" borderId="0" xfId="0" applyNumberFormat="1" applyFont="1" applyFill="1" applyBorder="1" applyAlignment="1">
      <alignment horizontal="center" vertical="center"/>
    </xf>
    <xf numFmtId="0" fontId="31" fillId="17" borderId="3" xfId="12" applyFont="1" applyFill="1" applyBorder="1" applyAlignment="1">
      <alignment horizontal="center" vertical="center"/>
    </xf>
    <xf numFmtId="3" fontId="23" fillId="0" borderId="0" xfId="8" applyNumberFormat="1" applyFont="1" applyFill="1" applyBorder="1" applyAlignment="1">
      <alignment horizontal="center" vertical="center" wrapText="1"/>
    </xf>
    <xf numFmtId="3" fontId="23" fillId="0" borderId="0" xfId="8" applyNumberFormat="1" applyFont="1" applyFill="1" applyBorder="1" applyAlignment="1">
      <alignment horizontal="center" vertical="center"/>
    </xf>
    <xf numFmtId="0" fontId="31" fillId="0" borderId="0" xfId="12" applyFont="1" applyFill="1" applyBorder="1" applyAlignment="1">
      <alignment horizontal="center" vertical="center"/>
    </xf>
    <xf numFmtId="3" fontId="31" fillId="12" borderId="0" xfId="12" applyNumberFormat="1" applyFont="1" applyFill="1" applyBorder="1" applyAlignment="1">
      <alignment horizontal="center" vertical="center"/>
    </xf>
    <xf numFmtId="0" fontId="30" fillId="0" borderId="0" xfId="12" applyNumberFormat="1" applyFont="1" applyFill="1" applyBorder="1" applyAlignment="1">
      <alignment horizontal="center" vertical="center"/>
    </xf>
    <xf numFmtId="0" fontId="31" fillId="0" borderId="0" xfId="12" applyFont="1" applyFill="1" applyAlignment="1">
      <alignment horizontal="center" vertical="center"/>
    </xf>
    <xf numFmtId="0" fontId="31" fillId="12" borderId="0" xfId="12" applyFont="1" applyFill="1" applyBorder="1" applyAlignment="1">
      <alignment horizontal="center" vertical="center"/>
    </xf>
    <xf numFmtId="3" fontId="23" fillId="7" borderId="3" xfId="8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0" fillId="2" borderId="1" xfId="12" applyFont="1" applyFill="1" applyBorder="1" applyAlignment="1">
      <alignment horizontal="center" vertical="center"/>
    </xf>
    <xf numFmtId="0" fontId="20" fillId="2" borderId="3" xfId="12" applyFont="1" applyFill="1" applyBorder="1" applyAlignment="1">
      <alignment horizontal="center" vertical="center"/>
    </xf>
    <xf numFmtId="0" fontId="12" fillId="4" borderId="3" xfId="12" applyFont="1" applyFill="1" applyBorder="1" applyAlignment="1">
      <alignment horizontal="center" vertical="center"/>
    </xf>
    <xf numFmtId="0" fontId="12" fillId="0" borderId="3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 wrapText="1"/>
    </xf>
    <xf numFmtId="3" fontId="12" fillId="12" borderId="0" xfId="12" applyNumberFormat="1" applyFont="1" applyFill="1" applyBorder="1" applyAlignment="1">
      <alignment horizontal="center" vertical="center"/>
    </xf>
    <xf numFmtId="0" fontId="26" fillId="0" borderId="0" xfId="12" applyNumberFormat="1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/>
    </xf>
    <xf numFmtId="4" fontId="35" fillId="12" borderId="4" xfId="8" applyNumberFormat="1" applyFont="1" applyFill="1" applyBorder="1" applyAlignment="1">
      <alignment horizontal="center" vertical="center"/>
    </xf>
    <xf numFmtId="3" fontId="35" fillId="12" borderId="5" xfId="8" applyNumberFormat="1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13" borderId="8" xfId="5" applyFont="1" applyFill="1" applyBorder="1" applyAlignment="1">
      <alignment vertical="center"/>
    </xf>
    <xf numFmtId="0" fontId="20" fillId="13" borderId="9" xfId="5" applyFont="1" applyFill="1" applyBorder="1" applyAlignment="1">
      <alignment vertical="center"/>
    </xf>
    <xf numFmtId="0" fontId="20" fillId="13" borderId="5" xfId="5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/>
    </xf>
    <xf numFmtId="4" fontId="35" fillId="12" borderId="4" xfId="7" applyNumberFormat="1" applyFont="1" applyFill="1" applyBorder="1" applyAlignment="1">
      <alignment horizontal="center" vertical="center"/>
    </xf>
    <xf numFmtId="3" fontId="35" fillId="12" borderId="5" xfId="7" applyNumberFormat="1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center" vertical="center" wrapText="1"/>
      <protection locked="0"/>
    </xf>
    <xf numFmtId="0" fontId="20" fillId="13" borderId="9" xfId="4" applyFont="1" applyFill="1" applyBorder="1" applyAlignment="1">
      <alignment horizontal="center" vertical="center"/>
    </xf>
    <xf numFmtId="0" fontId="20" fillId="13" borderId="5" xfId="4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12" borderId="0" xfId="0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2" xfId="12" applyFont="1" applyFill="1" applyBorder="1" applyAlignment="1">
      <alignment horizontal="center" vertical="center"/>
    </xf>
    <xf numFmtId="0" fontId="12" fillId="0" borderId="0" xfId="12" applyFont="1" applyFill="1" applyAlignment="1">
      <alignment vertical="center"/>
    </xf>
    <xf numFmtId="0" fontId="12" fillId="0" borderId="0" xfId="12" applyFont="1" applyAlignment="1">
      <alignment vertical="center"/>
    </xf>
    <xf numFmtId="0" fontId="12" fillId="0" borderId="0" xfId="12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" fontId="29" fillId="0" borderId="12" xfId="0" applyNumberFormat="1" applyFont="1" applyBorder="1" applyAlignment="1">
      <alignment horizontal="center" vertical="center" wrapText="1"/>
    </xf>
    <xf numFmtId="0" fontId="19" fillId="0" borderId="0" xfId="12" applyFill="1" applyBorder="1"/>
    <xf numFmtId="0" fontId="0" fillId="0" borderId="6" xfId="0" applyBorder="1" applyAlignment="1">
      <alignment horizontal="center" vertical="center"/>
    </xf>
    <xf numFmtId="49" fontId="34" fillId="0" borderId="0" xfId="3" applyNumberFormat="1" applyFont="1" applyFill="1" applyBorder="1" applyAlignment="1" applyProtection="1">
      <alignment horizontal="right" vertical="center" wrapText="1"/>
      <protection locked="0"/>
    </xf>
    <xf numFmtId="49" fontId="36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5" borderId="13" xfId="0" applyFont="1" applyFill="1" applyBorder="1" applyAlignment="1">
      <alignment horizontal="left" vertical="center"/>
    </xf>
    <xf numFmtId="0" fontId="20" fillId="5" borderId="14" xfId="12" applyFont="1" applyFill="1" applyBorder="1" applyAlignment="1">
      <alignment horizontal="center" vertical="center"/>
    </xf>
    <xf numFmtId="0" fontId="20" fillId="13" borderId="8" xfId="4" applyFont="1" applyFill="1" applyBorder="1" applyAlignment="1">
      <alignment horizontal="left" vertical="center"/>
    </xf>
    <xf numFmtId="0" fontId="0" fillId="18" borderId="0" xfId="0" applyFill="1"/>
    <xf numFmtId="0" fontId="10" fillId="0" borderId="0" xfId="2" applyFill="1" applyBorder="1" applyAlignment="1">
      <alignment horizontal="left" vertical="center" wrapText="1"/>
    </xf>
    <xf numFmtId="0" fontId="0" fillId="0" borderId="0" xfId="0" applyFill="1" applyBorder="1"/>
    <xf numFmtId="0" fontId="20" fillId="5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12" applyBorder="1"/>
    <xf numFmtId="3" fontId="31" fillId="12" borderId="0" xfId="0" applyNumberFormat="1" applyFont="1" applyFill="1" applyAlignment="1">
      <alignment horizontal="center" vertical="center"/>
    </xf>
    <xf numFmtId="0" fontId="0" fillId="15" borderId="16" xfId="0" applyFill="1" applyBorder="1"/>
    <xf numFmtId="0" fontId="0" fillId="15" borderId="19" xfId="0" applyFill="1" applyBorder="1"/>
    <xf numFmtId="0" fontId="0" fillId="4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19" fillId="0" borderId="0" xfId="12" applyFont="1"/>
    <xf numFmtId="164" fontId="0" fillId="0" borderId="0" xfId="0" applyNumberFormat="1"/>
    <xf numFmtId="0" fontId="29" fillId="0" borderId="1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49" fontId="36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2" applyFont="1" applyFill="1" applyBorder="1" applyAlignment="1">
      <alignment vertical="center"/>
    </xf>
    <xf numFmtId="0" fontId="3" fillId="0" borderId="0" xfId="22" applyFill="1" applyBorder="1" applyAlignment="1">
      <alignment horizontal="left" vertical="center" wrapText="1"/>
    </xf>
    <xf numFmtId="0" fontId="3" fillId="0" borderId="0" xfId="22" applyFill="1" applyBorder="1" applyAlignment="1">
      <alignment horizontal="center" vertical="center" wrapText="1"/>
    </xf>
    <xf numFmtId="1" fontId="30" fillId="0" borderId="22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164" fontId="31" fillId="19" borderId="24" xfId="0" applyNumberFormat="1" applyFont="1" applyFill="1" applyBorder="1" applyAlignment="1">
      <alignment horizontal="center" vertical="center"/>
    </xf>
    <xf numFmtId="3" fontId="23" fillId="7" borderId="25" xfId="7" applyNumberFormat="1" applyFont="1" applyFill="1" applyBorder="1" applyAlignment="1">
      <alignment horizontal="center" vertical="center" wrapText="1"/>
    </xf>
    <xf numFmtId="0" fontId="31" fillId="19" borderId="26" xfId="0" applyFont="1" applyFill="1" applyBorder="1" applyAlignment="1">
      <alignment horizontal="center" vertical="center" wrapText="1"/>
    </xf>
    <xf numFmtId="0" fontId="42" fillId="0" borderId="0" xfId="28" applyBorder="1" applyAlignment="1">
      <alignment horizontal="left" vertical="center" wrapText="1"/>
    </xf>
    <xf numFmtId="0" fontId="42" fillId="0" borderId="0" xfId="28" applyBorder="1" applyAlignment="1">
      <alignment horizontal="center" vertical="center" wrapText="1"/>
    </xf>
    <xf numFmtId="9" fontId="0" fillId="0" borderId="0" xfId="29" applyFont="1"/>
    <xf numFmtId="1" fontId="22" fillId="8" borderId="25" xfId="7" applyNumberFormat="1" applyFont="1" applyFill="1" applyBorder="1" applyAlignment="1">
      <alignment horizontal="center" vertical="center" wrapText="1"/>
    </xf>
    <xf numFmtId="49" fontId="36" fillId="3" borderId="25" xfId="3" applyNumberFormat="1" applyFont="1" applyFill="1" applyBorder="1" applyAlignment="1" applyProtection="1">
      <alignment horizontal="left" vertical="center" wrapText="1"/>
      <protection locked="0"/>
    </xf>
    <xf numFmtId="0" fontId="20" fillId="2" borderId="25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21" fillId="3" borderId="19" xfId="3" applyNumberFormat="1" applyFont="1" applyFill="1" applyBorder="1" applyAlignment="1" applyProtection="1">
      <alignment horizontal="left" vertical="center" wrapText="1"/>
      <protection locked="0"/>
    </xf>
    <xf numFmtId="49" fontId="39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30" fillId="19" borderId="26" xfId="3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3" fontId="23" fillId="7" borderId="28" xfId="8" applyNumberFormat="1" applyFont="1" applyFill="1" applyBorder="1" applyAlignment="1">
      <alignment horizontal="center" vertical="center" wrapText="1"/>
    </xf>
    <xf numFmtId="3" fontId="23" fillId="7" borderId="28" xfId="7" applyNumberFormat="1" applyFont="1" applyFill="1" applyBorder="1" applyAlignment="1">
      <alignment horizontal="center" vertical="center" wrapText="1"/>
    </xf>
    <xf numFmtId="3" fontId="23" fillId="11" borderId="27" xfId="7" applyNumberFormat="1" applyFont="1" applyFill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 wrapText="1"/>
    </xf>
    <xf numFmtId="0" fontId="12" fillId="0" borderId="0" xfId="13"/>
    <xf numFmtId="49" fontId="21" fillId="3" borderId="0" xfId="3" applyNumberFormat="1" applyFont="1" applyFill="1" applyBorder="1" applyAlignment="1" applyProtection="1">
      <alignment horizontal="left" vertical="center" wrapText="1"/>
      <protection locked="0"/>
    </xf>
    <xf numFmtId="0" fontId="31" fillId="17" borderId="27" xfId="0" applyFont="1" applyFill="1" applyBorder="1" applyAlignment="1">
      <alignment horizontal="center" vertical="center"/>
    </xf>
    <xf numFmtId="0" fontId="31" fillId="17" borderId="27" xfId="13" applyFont="1" applyFill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 wrapText="1"/>
    </xf>
    <xf numFmtId="0" fontId="20" fillId="13" borderId="8" xfId="4" applyFont="1" applyFill="1" applyBorder="1" applyAlignment="1">
      <alignment vertical="center"/>
    </xf>
    <xf numFmtId="0" fontId="20" fillId="13" borderId="9" xfId="4" applyFont="1" applyFill="1" applyBorder="1" applyAlignment="1">
      <alignment vertical="center"/>
    </xf>
    <xf numFmtId="3" fontId="23" fillId="7" borderId="15" xfId="7" applyNumberFormat="1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1" fontId="30" fillId="0" borderId="29" xfId="0" applyNumberFormat="1" applyFont="1" applyFill="1" applyBorder="1" applyAlignment="1">
      <alignment horizontal="center" vertical="center"/>
    </xf>
    <xf numFmtId="1" fontId="30" fillId="0" borderId="28" xfId="0" applyNumberFormat="1" applyFont="1" applyFill="1" applyBorder="1" applyAlignment="1">
      <alignment horizontal="center" vertical="center"/>
    </xf>
    <xf numFmtId="0" fontId="36" fillId="15" borderId="18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0" fillId="14" borderId="18" xfId="0" applyFont="1" applyFill="1" applyBorder="1" applyAlignment="1">
      <alignment horizontal="left" vertical="center" wrapText="1"/>
    </xf>
    <xf numFmtId="0" fontId="0" fillId="14" borderId="18" xfId="0" applyFont="1" applyFill="1" applyBorder="1" applyAlignment="1">
      <alignment horizontal="center" vertical="center" wrapText="1"/>
    </xf>
    <xf numFmtId="0" fontId="26" fillId="14" borderId="18" xfId="9" applyFont="1" applyFill="1" applyBorder="1" applyAlignment="1">
      <alignment horizontal="center" vertical="center" wrapText="1"/>
    </xf>
    <xf numFmtId="0" fontId="0" fillId="14" borderId="21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>
      <alignment horizontal="center" vertical="center" wrapText="1"/>
    </xf>
    <xf numFmtId="0" fontId="0" fillId="14" borderId="19" xfId="0" applyFont="1" applyFill="1" applyBorder="1" applyAlignment="1">
      <alignment horizontal="center" vertical="center"/>
    </xf>
    <xf numFmtId="0" fontId="26" fillId="0" borderId="18" xfId="2" applyFont="1" applyBorder="1" applyAlignment="1">
      <alignment horizontal="left" vertical="center" wrapText="1"/>
    </xf>
    <xf numFmtId="0" fontId="26" fillId="0" borderId="26" xfId="30" applyFont="1" applyBorder="1" applyAlignment="1">
      <alignment horizontal="center" vertical="center" wrapText="1"/>
    </xf>
    <xf numFmtId="0" fontId="26" fillId="14" borderId="18" xfId="9" applyFont="1" applyFill="1" applyBorder="1" applyAlignment="1">
      <alignment horizontal="left" vertical="center" wrapText="1"/>
    </xf>
    <xf numFmtId="0" fontId="26" fillId="14" borderId="18" xfId="2" applyFont="1" applyFill="1" applyBorder="1" applyAlignment="1">
      <alignment horizontal="center" vertical="center" wrapText="1"/>
    </xf>
    <xf numFmtId="0" fontId="36" fillId="15" borderId="17" xfId="0" applyFont="1" applyFill="1" applyBorder="1" applyAlignment="1">
      <alignment horizontal="left" vertical="center" wrapText="1"/>
    </xf>
    <xf numFmtId="0" fontId="36" fillId="15" borderId="19" xfId="0" applyFont="1" applyFill="1" applyBorder="1" applyAlignment="1">
      <alignment horizontal="left" vertical="center" wrapText="1"/>
    </xf>
    <xf numFmtId="0" fontId="0" fillId="14" borderId="19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9" fillId="19" borderId="12" xfId="0" applyNumberFormat="1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13" fillId="21" borderId="3" xfId="0" applyFont="1" applyFill="1" applyBorder="1" applyAlignment="1">
      <alignment horizontal="center"/>
    </xf>
    <xf numFmtId="4" fontId="13" fillId="21" borderId="3" xfId="0" applyNumberFormat="1" applyFont="1" applyFill="1" applyBorder="1" applyAlignment="1">
      <alignment horizontal="left" vertical="center"/>
    </xf>
    <xf numFmtId="3" fontId="13" fillId="21" borderId="3" xfId="0" applyNumberFormat="1" applyFont="1" applyFill="1" applyBorder="1" applyAlignment="1">
      <alignment horizontal="center" vertical="center"/>
    </xf>
    <xf numFmtId="0" fontId="13" fillId="21" borderId="3" xfId="0" applyFont="1" applyFill="1" applyBorder="1"/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left" vertical="center" wrapText="1"/>
    </xf>
    <xf numFmtId="0" fontId="47" fillId="0" borderId="26" xfId="33" applyBorder="1" applyAlignment="1">
      <alignment horizontal="center" vertical="center" wrapText="1"/>
    </xf>
    <xf numFmtId="0" fontId="30" fillId="19" borderId="30" xfId="33" applyFont="1" applyFill="1" applyBorder="1" applyAlignment="1">
      <alignment horizontal="center" vertical="center" wrapText="1"/>
    </xf>
    <xf numFmtId="3" fontId="23" fillId="7" borderId="31" xfId="7" applyNumberFormat="1" applyFont="1" applyFill="1" applyBorder="1" applyAlignment="1">
      <alignment horizontal="center" vertical="center" wrapText="1"/>
    </xf>
    <xf numFmtId="164" fontId="31" fillId="19" borderId="31" xfId="0" applyNumberFormat="1" applyFont="1" applyFill="1" applyBorder="1" applyAlignment="1">
      <alignment horizontal="center" vertical="center"/>
    </xf>
    <xf numFmtId="1" fontId="30" fillId="0" borderId="31" xfId="0" applyNumberFormat="1" applyFont="1" applyFill="1" applyBorder="1" applyAlignment="1">
      <alignment horizontal="center" vertical="center"/>
    </xf>
    <xf numFmtId="0" fontId="31" fillId="17" borderId="31" xfId="0" applyFont="1" applyFill="1" applyBorder="1" applyAlignment="1">
      <alignment horizontal="center" vertical="center"/>
    </xf>
    <xf numFmtId="0" fontId="30" fillId="0" borderId="31" xfId="0" applyNumberFormat="1" applyFont="1" applyFill="1" applyBorder="1" applyAlignment="1">
      <alignment horizontal="center" vertical="center"/>
    </xf>
    <xf numFmtId="3" fontId="23" fillId="11" borderId="31" xfId="7" applyNumberFormat="1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49" fontId="21" fillId="3" borderId="31" xfId="3" applyNumberFormat="1" applyFont="1" applyFill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>
      <alignment horizontal="center" vertical="center"/>
    </xf>
    <xf numFmtId="164" fontId="31" fillId="20" borderId="31" xfId="0" applyNumberFormat="1" applyFont="1" applyFill="1" applyBorder="1" applyAlignment="1">
      <alignment horizontal="center" vertical="center"/>
    </xf>
    <xf numFmtId="0" fontId="29" fillId="22" borderId="12" xfId="0" applyNumberFormat="1" applyFont="1" applyFill="1" applyBorder="1" applyAlignment="1">
      <alignment horizontal="center" vertical="center" wrapText="1"/>
    </xf>
    <xf numFmtId="164" fontId="30" fillId="19" borderId="31" xfId="0" applyNumberFormat="1" applyFont="1" applyFill="1" applyBorder="1" applyAlignment="1">
      <alignment horizontal="center" vertical="center"/>
    </xf>
    <xf numFmtId="0" fontId="30" fillId="19" borderId="30" xfId="3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49" fontId="37" fillId="3" borderId="31" xfId="3" applyNumberFormat="1" applyFont="1" applyFill="1" applyBorder="1" applyAlignment="1" applyProtection="1">
      <alignment horizontal="left" vertical="center" wrapText="1"/>
      <protection locked="0"/>
    </xf>
    <xf numFmtId="3" fontId="31" fillId="19" borderId="30" xfId="0" applyNumberFormat="1" applyFont="1" applyFill="1" applyBorder="1" applyAlignment="1">
      <alignment horizontal="center" vertical="center" wrapText="1"/>
    </xf>
    <xf numFmtId="3" fontId="31" fillId="19" borderId="31" xfId="0" applyNumberFormat="1" applyFont="1" applyFill="1" applyBorder="1" applyAlignment="1">
      <alignment horizontal="center" vertical="center"/>
    </xf>
    <xf numFmtId="0" fontId="31" fillId="19" borderId="31" xfId="0" applyFont="1" applyFill="1" applyBorder="1" applyAlignment="1">
      <alignment horizontal="center" vertical="center"/>
    </xf>
    <xf numFmtId="0" fontId="12" fillId="4" borderId="31" xfId="13" applyFill="1" applyBorder="1" applyAlignment="1">
      <alignment horizontal="center" vertical="center"/>
    </xf>
    <xf numFmtId="0" fontId="12" fillId="0" borderId="31" xfId="13" applyFill="1" applyBorder="1" applyAlignment="1">
      <alignment horizontal="center" vertical="center"/>
    </xf>
    <xf numFmtId="0" fontId="30" fillId="19" borderId="30" xfId="28" applyFont="1" applyFill="1" applyBorder="1" applyAlignment="1">
      <alignment horizontal="center" vertical="center" wrapText="1"/>
    </xf>
    <xf numFmtId="3" fontId="23" fillId="7" borderId="31" xfId="8" applyNumberFormat="1" applyFont="1" applyFill="1" applyBorder="1" applyAlignment="1">
      <alignment horizontal="center" vertical="center" wrapText="1"/>
    </xf>
    <xf numFmtId="0" fontId="31" fillId="17" borderId="31" xfId="13" applyFont="1" applyFill="1" applyBorder="1" applyAlignment="1">
      <alignment horizontal="center" vertical="center"/>
    </xf>
    <xf numFmtId="0" fontId="38" fillId="3" borderId="31" xfId="13" applyFont="1" applyFill="1" applyBorder="1" applyAlignment="1">
      <alignment horizontal="left" vertical="center"/>
    </xf>
    <xf numFmtId="3" fontId="29" fillId="0" borderId="31" xfId="0" applyNumberFormat="1" applyFont="1" applyBorder="1" applyAlignment="1">
      <alignment horizontal="center" vertical="center"/>
    </xf>
    <xf numFmtId="0" fontId="19" fillId="4" borderId="31" xfId="12" applyFont="1" applyFill="1" applyBorder="1" applyAlignment="1">
      <alignment horizontal="center" vertical="center"/>
    </xf>
    <xf numFmtId="0" fontId="19" fillId="0" borderId="31" xfId="12" applyFont="1" applyFill="1" applyBorder="1" applyAlignment="1">
      <alignment horizontal="center" vertical="center"/>
    </xf>
    <xf numFmtId="0" fontId="31" fillId="17" borderId="31" xfId="12" applyFont="1" applyFill="1" applyBorder="1" applyAlignment="1">
      <alignment horizontal="center" vertical="center"/>
    </xf>
    <xf numFmtId="1" fontId="30" fillId="19" borderId="31" xfId="0" applyNumberFormat="1" applyFont="1" applyFill="1" applyBorder="1" applyAlignment="1">
      <alignment horizontal="center" vertical="center"/>
    </xf>
    <xf numFmtId="165" fontId="30" fillId="19" borderId="31" xfId="0" applyNumberFormat="1" applyFont="1" applyFill="1" applyBorder="1" applyAlignment="1">
      <alignment horizontal="center" vertical="center"/>
    </xf>
    <xf numFmtId="49" fontId="39" fillId="3" borderId="31" xfId="3" applyNumberFormat="1" applyFont="1" applyFill="1" applyBorder="1" applyAlignment="1" applyProtection="1">
      <alignment horizontal="left" vertical="center" wrapText="1"/>
      <protection locked="0"/>
    </xf>
    <xf numFmtId="49" fontId="36" fillId="3" borderId="31" xfId="3" applyNumberFormat="1" applyFont="1" applyFill="1" applyBorder="1" applyAlignment="1" applyProtection="1">
      <alignment horizontal="left" vertical="center" wrapText="1"/>
      <protection locked="0"/>
    </xf>
    <xf numFmtId="0" fontId="29" fillId="19" borderId="30" xfId="0" applyNumberFormat="1" applyFont="1" applyFill="1" applyBorder="1" applyAlignment="1">
      <alignment horizontal="center" vertical="center" wrapText="1"/>
    </xf>
    <xf numFmtId="0" fontId="30" fillId="19" borderId="12" xfId="33" applyFont="1" applyFill="1" applyBorder="1" applyAlignment="1">
      <alignment horizontal="center" vertical="center" wrapText="1"/>
    </xf>
    <xf numFmtId="3" fontId="31" fillId="19" borderId="30" xfId="0" applyNumberFormat="1" applyFont="1" applyFill="1" applyBorder="1" applyAlignment="1">
      <alignment horizontal="center" vertical="center"/>
    </xf>
    <xf numFmtId="3" fontId="31" fillId="19" borderId="31" xfId="0" applyNumberFormat="1" applyFont="1" applyFill="1" applyBorder="1" applyAlignment="1">
      <alignment horizontal="center" vertical="center" wrapText="1"/>
    </xf>
    <xf numFmtId="0" fontId="12" fillId="4" borderId="31" xfId="12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4" borderId="3" xfId="13" applyFill="1" applyBorder="1" applyAlignment="1">
      <alignment horizontal="center" vertical="center"/>
    </xf>
    <xf numFmtId="49" fontId="21" fillId="3" borderId="25" xfId="3" applyNumberFormat="1" applyFont="1" applyFill="1" applyBorder="1" applyAlignment="1" applyProtection="1">
      <alignment horizontal="left" vertical="center" wrapText="1"/>
      <protection locked="0"/>
    </xf>
    <xf numFmtId="49" fontId="39" fillId="3" borderId="25" xfId="3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3" fontId="31" fillId="19" borderId="12" xfId="0" applyNumberFormat="1" applyFont="1" applyFill="1" applyBorder="1" applyAlignment="1">
      <alignment horizontal="center" vertical="center" wrapText="1"/>
    </xf>
    <xf numFmtId="0" fontId="31" fillId="19" borderId="30" xfId="0" applyFont="1" applyFill="1" applyBorder="1" applyAlignment="1">
      <alignment horizontal="center" vertical="center"/>
    </xf>
    <xf numFmtId="0" fontId="30" fillId="19" borderId="31" xfId="33" applyFont="1" applyFill="1" applyBorder="1" applyAlignment="1">
      <alignment horizontal="center" vertical="center" wrapText="1"/>
    </xf>
    <xf numFmtId="0" fontId="30" fillId="19" borderId="12" xfId="28" applyFont="1" applyFill="1" applyBorder="1" applyAlignment="1">
      <alignment horizontal="center" vertical="center" wrapText="1"/>
    </xf>
    <xf numFmtId="0" fontId="31" fillId="19" borderId="31" xfId="0" applyFont="1" applyFill="1" applyBorder="1" applyAlignment="1">
      <alignment horizontal="center" vertical="center" wrapText="1"/>
    </xf>
    <xf numFmtId="0" fontId="29" fillId="19" borderId="26" xfId="0" applyNumberFormat="1" applyFont="1" applyFill="1" applyBorder="1" applyAlignment="1">
      <alignment horizontal="center" vertical="center" wrapText="1"/>
    </xf>
    <xf numFmtId="1" fontId="30" fillId="19" borderId="30" xfId="0" applyNumberFormat="1" applyFont="1" applyFill="1" applyBorder="1" applyAlignment="1">
      <alignment horizontal="center" vertical="center"/>
    </xf>
    <xf numFmtId="0" fontId="30" fillId="19" borderId="26" xfId="33" applyFont="1" applyFill="1" applyBorder="1" applyAlignment="1">
      <alignment horizontal="center" vertical="center" wrapText="1"/>
    </xf>
    <xf numFmtId="3" fontId="31" fillId="19" borderId="12" xfId="0" applyNumberFormat="1" applyFont="1" applyFill="1" applyBorder="1" applyAlignment="1">
      <alignment horizontal="center" vertical="center"/>
    </xf>
    <xf numFmtId="1" fontId="30" fillId="19" borderId="26" xfId="0" applyNumberFormat="1" applyFont="1" applyFill="1" applyBorder="1" applyAlignment="1">
      <alignment horizontal="center" vertical="center"/>
    </xf>
    <xf numFmtId="0" fontId="30" fillId="19" borderId="31" xfId="28" applyFont="1" applyFill="1" applyBorder="1" applyAlignment="1">
      <alignment horizontal="center" vertical="center" wrapText="1"/>
    </xf>
    <xf numFmtId="0" fontId="31" fillId="19" borderId="12" xfId="0" applyFont="1" applyFill="1" applyBorder="1" applyAlignment="1">
      <alignment horizontal="center" vertical="center"/>
    </xf>
    <xf numFmtId="0" fontId="29" fillId="19" borderId="31" xfId="0" applyNumberFormat="1" applyFont="1" applyFill="1" applyBorder="1" applyAlignment="1">
      <alignment horizontal="center" vertical="center" wrapText="1"/>
    </xf>
    <xf numFmtId="3" fontId="31" fillId="19" borderId="26" xfId="0" applyNumberFormat="1" applyFont="1" applyFill="1" applyBorder="1" applyAlignment="1">
      <alignment horizontal="center" vertical="center"/>
    </xf>
    <xf numFmtId="0" fontId="31" fillId="19" borderId="26" xfId="0" applyFont="1" applyFill="1" applyBorder="1" applyAlignment="1">
      <alignment horizontal="center" vertical="center"/>
    </xf>
    <xf numFmtId="1" fontId="30" fillId="19" borderId="12" xfId="0" applyNumberFormat="1" applyFont="1" applyFill="1" applyBorder="1" applyAlignment="1">
      <alignment horizontal="center" vertical="center"/>
    </xf>
    <xf numFmtId="0" fontId="31" fillId="19" borderId="12" xfId="0" applyFont="1" applyFill="1" applyBorder="1" applyAlignment="1">
      <alignment horizontal="center" vertical="center" wrapText="1"/>
    </xf>
    <xf numFmtId="164" fontId="31" fillId="20" borderId="24" xfId="0" applyNumberFormat="1" applyFont="1" applyFill="1" applyBorder="1" applyAlignment="1">
      <alignment horizontal="center" vertical="center"/>
    </xf>
    <xf numFmtId="164" fontId="30" fillId="19" borderId="24" xfId="0" applyNumberFormat="1" applyFont="1" applyFill="1" applyBorder="1" applyAlignment="1">
      <alignment horizontal="center" vertical="center"/>
    </xf>
    <xf numFmtId="165" fontId="30" fillId="19" borderId="24" xfId="0" applyNumberFormat="1" applyFont="1" applyFill="1" applyBorder="1" applyAlignment="1">
      <alignment horizontal="center" vertical="center"/>
    </xf>
    <xf numFmtId="0" fontId="29" fillId="0" borderId="31" xfId="0" applyNumberFormat="1" applyFont="1" applyBorder="1" applyAlignment="1">
      <alignment horizontal="center" vertical="center" wrapText="1"/>
    </xf>
    <xf numFmtId="1" fontId="30" fillId="0" borderId="12" xfId="0" applyNumberFormat="1" applyFont="1" applyFill="1" applyBorder="1" applyAlignment="1">
      <alignment horizontal="center" vertical="center"/>
    </xf>
    <xf numFmtId="0" fontId="29" fillId="0" borderId="22" xfId="0" applyNumberFormat="1" applyFont="1" applyBorder="1" applyAlignment="1">
      <alignment horizontal="center" vertical="center" wrapText="1"/>
    </xf>
    <xf numFmtId="0" fontId="29" fillId="0" borderId="29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29" fillId="0" borderId="28" xfId="0" applyNumberFormat="1" applyFont="1" applyBorder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/>
    </xf>
    <xf numFmtId="0" fontId="31" fillId="17" borderId="3" xfId="13" applyFont="1" applyFill="1" applyBorder="1" applyAlignment="1">
      <alignment horizontal="center" vertical="center"/>
    </xf>
    <xf numFmtId="0" fontId="31" fillId="17" borderId="27" xfId="12" applyFont="1" applyFill="1" applyBorder="1" applyAlignment="1">
      <alignment horizontal="center" vertical="center"/>
    </xf>
    <xf numFmtId="0" fontId="29" fillId="22" borderId="31" xfId="0" applyNumberFormat="1" applyFont="1" applyFill="1" applyBorder="1" applyAlignment="1">
      <alignment horizontal="center" vertical="center" wrapText="1"/>
    </xf>
    <xf numFmtId="0" fontId="30" fillId="0" borderId="12" xfId="0" applyNumberFormat="1" applyFont="1" applyFill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 wrapText="1"/>
    </xf>
    <xf numFmtId="2" fontId="46" fillId="13" borderId="8" xfId="0" applyNumberFormat="1" applyFont="1" applyFill="1" applyBorder="1" applyAlignment="1">
      <alignment horizontal="center" vertical="center" wrapText="1"/>
    </xf>
    <xf numFmtId="2" fontId="46" fillId="13" borderId="9" xfId="0" applyNumberFormat="1" applyFont="1" applyFill="1" applyBorder="1" applyAlignment="1">
      <alignment horizontal="center" vertical="center" wrapText="1"/>
    </xf>
    <xf numFmtId="2" fontId="46" fillId="13" borderId="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34">
    <cellStyle name="Гиперссылка" xfId="31" builtinId="8" hidden="1"/>
    <cellStyle name="Гиперссылка 2" xfId="1"/>
    <cellStyle name="Обычный" xfId="0" builtinId="0"/>
    <cellStyle name="Обычный 10" xfId="2"/>
    <cellStyle name="Обычный 10 2" xfId="22"/>
    <cellStyle name="Обычный 11" xfId="21"/>
    <cellStyle name="Обычный 11 2" xfId="23"/>
    <cellStyle name="Обычный 12" xfId="28"/>
    <cellStyle name="Обычный 13" xfId="30"/>
    <cellStyle name="Обычный 14" xfId="33"/>
    <cellStyle name="Обычный 2" xfId="3"/>
    <cellStyle name="Обычный 2 2" xfId="4"/>
    <cellStyle name="Обычный 2 2 2" xfId="5"/>
    <cellStyle name="Обычный 2 3" xfId="6"/>
    <cellStyle name="Обычный 2 4" xfId="7"/>
    <cellStyle name="Обычный 2 4 2" xfId="8"/>
    <cellStyle name="Обычный 3" xfId="9"/>
    <cellStyle name="Обычный 4" xfId="10"/>
    <cellStyle name="Обычный 4 2" xfId="11"/>
    <cellStyle name="Обычный 5" xfId="12"/>
    <cellStyle name="Обычный 5 2" xfId="13"/>
    <cellStyle name="Обычный 5 2 2" xfId="14"/>
    <cellStyle name="Обычный 6" xfId="15"/>
    <cellStyle name="Обычный 6 2" xfId="16"/>
    <cellStyle name="Обычный 6 2 2" xfId="24"/>
    <cellStyle name="Обычный 7" xfId="17"/>
    <cellStyle name="Обычный 7 2" xfId="18"/>
    <cellStyle name="Обычный 7 3" xfId="25"/>
    <cellStyle name="Обычный 8" xfId="19"/>
    <cellStyle name="Обычный 8 2" xfId="26"/>
    <cellStyle name="Обычный 9" xfId="20"/>
    <cellStyle name="Обычный 9 2" xfId="27"/>
    <cellStyle name="Открывавшаяся гиперссылка" xfId="32" builtinId="9" hidden="1"/>
    <cellStyle name="Процентный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5C3-4077-A281-033153C9AC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C3-4077-A281-033153C9AC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5C3-4077-A281-033153C9AC6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C3-4077-A281-033153C9AC6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5C3-4077-A281-033153C9AC6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C3-4077-A281-033153C9AC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5C3-4077-A281-033153C9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775-4D34-9552-A5855ED4497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775-4D34-9552-A5855ED4497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775-4D34-9552-A5855ED4497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775-4D34-9552-A5855ED4497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775-4D34-9552-A5855ED4497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775-4D34-9552-A5855ED449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775-4D34-9552-A5855ED4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F1F-4A49-9986-3C999AEA61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1F-4A49-9986-3C999AEA61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F1F-4A49-9986-3C999AEA614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1F-4A49-9986-3C999AEA614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F1F-4A49-9986-3C999AEA614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1F-4A49-9986-3C999AEA61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F1F-4A49-9986-3C999AEA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67-4571-976D-A5D7DCED5A5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67-4571-976D-A5D7DCED5A5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167-4571-976D-A5D7DCED5A57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167-4571-976D-A5D7DCED5A57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167-4571-976D-A5D7DCED5A57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167-4571-976D-A5D7DCED5A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0167-4571-976D-A5D7DCED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65-4F06-A352-0DF9CF94060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665-4F06-A352-0DF9CF94060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665-4F06-A352-0DF9CF940601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665-4F06-A352-0DF9CF940601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65-4F06-A352-0DF9CF940601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665-4F06-A352-0DF9CF9406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4665-4F06-A352-0DF9CF94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D2E-446C-9ECE-B589AEC1D50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D2E-446C-9ECE-B589AEC1D50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D2E-446C-9ECE-B589AEC1D50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D2E-446C-9ECE-B589AEC1D50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D2E-446C-9ECE-B589AEC1D50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D2E-446C-9ECE-B589AEC1D50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7D2E-446C-9ECE-B589AEC1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29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30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4</xdr:col>
      <xdr:colOff>9525</xdr:colOff>
      <xdr:row>39</xdr:row>
      <xdr:rowOff>57150</xdr:rowOff>
    </xdr:to>
    <xdr:graphicFrame macro="">
      <xdr:nvGraphicFramePr>
        <xdr:cNvPr id="11604831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166</xdr:row>
      <xdr:rowOff>190500</xdr:rowOff>
    </xdr:from>
    <xdr:to>
      <xdr:col>4</xdr:col>
      <xdr:colOff>9525</xdr:colOff>
      <xdr:row>187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166</xdr:row>
      <xdr:rowOff>190500</xdr:rowOff>
    </xdr:from>
    <xdr:to>
      <xdr:col>4</xdr:col>
      <xdr:colOff>9525</xdr:colOff>
      <xdr:row>187</xdr:row>
      <xdr:rowOff>57150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177</xdr:row>
      <xdr:rowOff>0</xdr:rowOff>
    </xdr:from>
    <xdr:to>
      <xdr:col>4</xdr:col>
      <xdr:colOff>9525</xdr:colOff>
      <xdr:row>188</xdr:row>
      <xdr:rowOff>57150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5"/>
  <sheetViews>
    <sheetView zoomScale="90" zoomScaleNormal="90" zoomScalePageLayoutView="90" workbookViewId="0">
      <selection activeCell="I201" sqref="I201"/>
    </sheetView>
  </sheetViews>
  <sheetFormatPr defaultColWidth="8.85546875" defaultRowHeight="15" x14ac:dyDescent="0.25"/>
  <cols>
    <col min="1" max="1" width="35.28515625" customWidth="1"/>
    <col min="2" max="2" width="5" customWidth="1"/>
    <col min="3" max="3" width="42.140625" style="192" customWidth="1"/>
    <col min="4" max="4" width="11.7109375" style="103" customWidth="1"/>
    <col min="5" max="5" width="10.85546875" style="103" customWidth="1"/>
    <col min="6" max="6" width="10.140625" style="103" customWidth="1"/>
    <col min="8" max="8" width="9.140625" customWidth="1"/>
    <col min="257" max="257" width="35.28515625" customWidth="1"/>
    <col min="258" max="258" width="5" customWidth="1"/>
    <col min="259" max="259" width="42.140625" customWidth="1"/>
    <col min="260" max="260" width="11.28515625" customWidth="1"/>
    <col min="261" max="261" width="10" customWidth="1"/>
    <col min="262" max="262" width="10.140625" customWidth="1"/>
    <col min="513" max="513" width="35.28515625" customWidth="1"/>
    <col min="514" max="514" width="5" customWidth="1"/>
    <col min="515" max="515" width="42.140625" customWidth="1"/>
    <col min="516" max="516" width="11.28515625" customWidth="1"/>
    <col min="517" max="517" width="10" customWidth="1"/>
    <col min="518" max="518" width="10.140625" customWidth="1"/>
    <col min="769" max="769" width="35.28515625" customWidth="1"/>
    <col min="770" max="770" width="5" customWidth="1"/>
    <col min="771" max="771" width="42.140625" customWidth="1"/>
    <col min="772" max="772" width="11.28515625" customWidth="1"/>
    <col min="773" max="773" width="10" customWidth="1"/>
    <col min="774" max="774" width="10.140625" customWidth="1"/>
    <col min="1025" max="1025" width="35.28515625" customWidth="1"/>
    <col min="1026" max="1026" width="5" customWidth="1"/>
    <col min="1027" max="1027" width="42.140625" customWidth="1"/>
    <col min="1028" max="1028" width="11.28515625" customWidth="1"/>
    <col min="1029" max="1029" width="10" customWidth="1"/>
    <col min="1030" max="1030" width="10.140625" customWidth="1"/>
    <col min="1281" max="1281" width="35.28515625" customWidth="1"/>
    <col min="1282" max="1282" width="5" customWidth="1"/>
    <col min="1283" max="1283" width="42.140625" customWidth="1"/>
    <col min="1284" max="1284" width="11.28515625" customWidth="1"/>
    <col min="1285" max="1285" width="10" customWidth="1"/>
    <col min="1286" max="1286" width="10.140625" customWidth="1"/>
    <col min="1537" max="1537" width="35.28515625" customWidth="1"/>
    <col min="1538" max="1538" width="5" customWidth="1"/>
    <col min="1539" max="1539" width="42.140625" customWidth="1"/>
    <col min="1540" max="1540" width="11.28515625" customWidth="1"/>
    <col min="1541" max="1541" width="10" customWidth="1"/>
    <col min="1542" max="1542" width="10.140625" customWidth="1"/>
    <col min="1793" max="1793" width="35.28515625" customWidth="1"/>
    <col min="1794" max="1794" width="5" customWidth="1"/>
    <col min="1795" max="1795" width="42.140625" customWidth="1"/>
    <col min="1796" max="1796" width="11.28515625" customWidth="1"/>
    <col min="1797" max="1797" width="10" customWidth="1"/>
    <col min="1798" max="1798" width="10.140625" customWidth="1"/>
    <col min="2049" max="2049" width="35.28515625" customWidth="1"/>
    <col min="2050" max="2050" width="5" customWidth="1"/>
    <col min="2051" max="2051" width="42.140625" customWidth="1"/>
    <col min="2052" max="2052" width="11.28515625" customWidth="1"/>
    <col min="2053" max="2053" width="10" customWidth="1"/>
    <col min="2054" max="2054" width="10.140625" customWidth="1"/>
    <col min="2305" max="2305" width="35.28515625" customWidth="1"/>
    <col min="2306" max="2306" width="5" customWidth="1"/>
    <col min="2307" max="2307" width="42.140625" customWidth="1"/>
    <col min="2308" max="2308" width="11.28515625" customWidth="1"/>
    <col min="2309" max="2309" width="10" customWidth="1"/>
    <col min="2310" max="2310" width="10.140625" customWidth="1"/>
    <col min="2561" max="2561" width="35.28515625" customWidth="1"/>
    <col min="2562" max="2562" width="5" customWidth="1"/>
    <col min="2563" max="2563" width="42.140625" customWidth="1"/>
    <col min="2564" max="2564" width="11.28515625" customWidth="1"/>
    <col min="2565" max="2565" width="10" customWidth="1"/>
    <col min="2566" max="2566" width="10.140625" customWidth="1"/>
    <col min="2817" max="2817" width="35.28515625" customWidth="1"/>
    <col min="2818" max="2818" width="5" customWidth="1"/>
    <col min="2819" max="2819" width="42.140625" customWidth="1"/>
    <col min="2820" max="2820" width="11.28515625" customWidth="1"/>
    <col min="2821" max="2821" width="10" customWidth="1"/>
    <col min="2822" max="2822" width="10.140625" customWidth="1"/>
    <col min="3073" max="3073" width="35.28515625" customWidth="1"/>
    <col min="3074" max="3074" width="5" customWidth="1"/>
    <col min="3075" max="3075" width="42.140625" customWidth="1"/>
    <col min="3076" max="3076" width="11.28515625" customWidth="1"/>
    <col min="3077" max="3077" width="10" customWidth="1"/>
    <col min="3078" max="3078" width="10.140625" customWidth="1"/>
    <col min="3329" max="3329" width="35.28515625" customWidth="1"/>
    <col min="3330" max="3330" width="5" customWidth="1"/>
    <col min="3331" max="3331" width="42.140625" customWidth="1"/>
    <col min="3332" max="3332" width="11.28515625" customWidth="1"/>
    <col min="3333" max="3333" width="10" customWidth="1"/>
    <col min="3334" max="3334" width="10.140625" customWidth="1"/>
    <col min="3585" max="3585" width="35.28515625" customWidth="1"/>
    <col min="3586" max="3586" width="5" customWidth="1"/>
    <col min="3587" max="3587" width="42.140625" customWidth="1"/>
    <col min="3588" max="3588" width="11.28515625" customWidth="1"/>
    <col min="3589" max="3589" width="10" customWidth="1"/>
    <col min="3590" max="3590" width="10.140625" customWidth="1"/>
    <col min="3841" max="3841" width="35.28515625" customWidth="1"/>
    <col min="3842" max="3842" width="5" customWidth="1"/>
    <col min="3843" max="3843" width="42.140625" customWidth="1"/>
    <col min="3844" max="3844" width="11.28515625" customWidth="1"/>
    <col min="3845" max="3845" width="10" customWidth="1"/>
    <col min="3846" max="3846" width="10.140625" customWidth="1"/>
    <col min="4097" max="4097" width="35.28515625" customWidth="1"/>
    <col min="4098" max="4098" width="5" customWidth="1"/>
    <col min="4099" max="4099" width="42.140625" customWidth="1"/>
    <col min="4100" max="4100" width="11.28515625" customWidth="1"/>
    <col min="4101" max="4101" width="10" customWidth="1"/>
    <col min="4102" max="4102" width="10.140625" customWidth="1"/>
    <col min="4353" max="4353" width="35.28515625" customWidth="1"/>
    <col min="4354" max="4354" width="5" customWidth="1"/>
    <col min="4355" max="4355" width="42.140625" customWidth="1"/>
    <col min="4356" max="4356" width="11.28515625" customWidth="1"/>
    <col min="4357" max="4357" width="10" customWidth="1"/>
    <col min="4358" max="4358" width="10.140625" customWidth="1"/>
    <col min="4609" max="4609" width="35.28515625" customWidth="1"/>
    <col min="4610" max="4610" width="5" customWidth="1"/>
    <col min="4611" max="4611" width="42.140625" customWidth="1"/>
    <col min="4612" max="4612" width="11.28515625" customWidth="1"/>
    <col min="4613" max="4613" width="10" customWidth="1"/>
    <col min="4614" max="4614" width="10.140625" customWidth="1"/>
    <col min="4865" max="4865" width="35.28515625" customWidth="1"/>
    <col min="4866" max="4866" width="5" customWidth="1"/>
    <col min="4867" max="4867" width="42.140625" customWidth="1"/>
    <col min="4868" max="4868" width="11.28515625" customWidth="1"/>
    <col min="4869" max="4869" width="10" customWidth="1"/>
    <col min="4870" max="4870" width="10.140625" customWidth="1"/>
    <col min="5121" max="5121" width="35.28515625" customWidth="1"/>
    <col min="5122" max="5122" width="5" customWidth="1"/>
    <col min="5123" max="5123" width="42.140625" customWidth="1"/>
    <col min="5124" max="5124" width="11.28515625" customWidth="1"/>
    <col min="5125" max="5125" width="10" customWidth="1"/>
    <col min="5126" max="5126" width="10.140625" customWidth="1"/>
    <col min="5377" max="5377" width="35.28515625" customWidth="1"/>
    <col min="5378" max="5378" width="5" customWidth="1"/>
    <col min="5379" max="5379" width="42.140625" customWidth="1"/>
    <col min="5380" max="5380" width="11.28515625" customWidth="1"/>
    <col min="5381" max="5381" width="10" customWidth="1"/>
    <col min="5382" max="5382" width="10.140625" customWidth="1"/>
    <col min="5633" max="5633" width="35.28515625" customWidth="1"/>
    <col min="5634" max="5634" width="5" customWidth="1"/>
    <col min="5635" max="5635" width="42.140625" customWidth="1"/>
    <col min="5636" max="5636" width="11.28515625" customWidth="1"/>
    <col min="5637" max="5637" width="10" customWidth="1"/>
    <col min="5638" max="5638" width="10.140625" customWidth="1"/>
    <col min="5889" max="5889" width="35.28515625" customWidth="1"/>
    <col min="5890" max="5890" width="5" customWidth="1"/>
    <col min="5891" max="5891" width="42.140625" customWidth="1"/>
    <col min="5892" max="5892" width="11.28515625" customWidth="1"/>
    <col min="5893" max="5893" width="10" customWidth="1"/>
    <col min="5894" max="5894" width="10.140625" customWidth="1"/>
    <col min="6145" max="6145" width="35.28515625" customWidth="1"/>
    <col min="6146" max="6146" width="5" customWidth="1"/>
    <col min="6147" max="6147" width="42.140625" customWidth="1"/>
    <col min="6148" max="6148" width="11.28515625" customWidth="1"/>
    <col min="6149" max="6149" width="10" customWidth="1"/>
    <col min="6150" max="6150" width="10.140625" customWidth="1"/>
    <col min="6401" max="6401" width="35.28515625" customWidth="1"/>
    <col min="6402" max="6402" width="5" customWidth="1"/>
    <col min="6403" max="6403" width="42.140625" customWidth="1"/>
    <col min="6404" max="6404" width="11.28515625" customWidth="1"/>
    <col min="6405" max="6405" width="10" customWidth="1"/>
    <col min="6406" max="6406" width="10.140625" customWidth="1"/>
    <col min="6657" max="6657" width="35.28515625" customWidth="1"/>
    <col min="6658" max="6658" width="5" customWidth="1"/>
    <col min="6659" max="6659" width="42.140625" customWidth="1"/>
    <col min="6660" max="6660" width="11.28515625" customWidth="1"/>
    <col min="6661" max="6661" width="10" customWidth="1"/>
    <col min="6662" max="6662" width="10.140625" customWidth="1"/>
    <col min="6913" max="6913" width="35.28515625" customWidth="1"/>
    <col min="6914" max="6914" width="5" customWidth="1"/>
    <col min="6915" max="6915" width="42.140625" customWidth="1"/>
    <col min="6916" max="6916" width="11.28515625" customWidth="1"/>
    <col min="6917" max="6917" width="10" customWidth="1"/>
    <col min="6918" max="6918" width="10.140625" customWidth="1"/>
    <col min="7169" max="7169" width="35.28515625" customWidth="1"/>
    <col min="7170" max="7170" width="5" customWidth="1"/>
    <col min="7171" max="7171" width="42.140625" customWidth="1"/>
    <col min="7172" max="7172" width="11.28515625" customWidth="1"/>
    <col min="7173" max="7173" width="10" customWidth="1"/>
    <col min="7174" max="7174" width="10.140625" customWidth="1"/>
    <col min="7425" max="7425" width="35.28515625" customWidth="1"/>
    <col min="7426" max="7426" width="5" customWidth="1"/>
    <col min="7427" max="7427" width="42.140625" customWidth="1"/>
    <col min="7428" max="7428" width="11.28515625" customWidth="1"/>
    <col min="7429" max="7429" width="10" customWidth="1"/>
    <col min="7430" max="7430" width="10.140625" customWidth="1"/>
    <col min="7681" max="7681" width="35.28515625" customWidth="1"/>
    <col min="7682" max="7682" width="5" customWidth="1"/>
    <col min="7683" max="7683" width="42.140625" customWidth="1"/>
    <col min="7684" max="7684" width="11.28515625" customWidth="1"/>
    <col min="7685" max="7685" width="10" customWidth="1"/>
    <col min="7686" max="7686" width="10.140625" customWidth="1"/>
    <col min="7937" max="7937" width="35.28515625" customWidth="1"/>
    <col min="7938" max="7938" width="5" customWidth="1"/>
    <col min="7939" max="7939" width="42.140625" customWidth="1"/>
    <col min="7940" max="7940" width="11.28515625" customWidth="1"/>
    <col min="7941" max="7941" width="10" customWidth="1"/>
    <col min="7942" max="7942" width="10.140625" customWidth="1"/>
    <col min="8193" max="8193" width="35.28515625" customWidth="1"/>
    <col min="8194" max="8194" width="5" customWidth="1"/>
    <col min="8195" max="8195" width="42.140625" customWidth="1"/>
    <col min="8196" max="8196" width="11.28515625" customWidth="1"/>
    <col min="8197" max="8197" width="10" customWidth="1"/>
    <col min="8198" max="8198" width="10.140625" customWidth="1"/>
    <col min="8449" max="8449" width="35.28515625" customWidth="1"/>
    <col min="8450" max="8450" width="5" customWidth="1"/>
    <col min="8451" max="8451" width="42.140625" customWidth="1"/>
    <col min="8452" max="8452" width="11.28515625" customWidth="1"/>
    <col min="8453" max="8453" width="10" customWidth="1"/>
    <col min="8454" max="8454" width="10.140625" customWidth="1"/>
    <col min="8705" max="8705" width="35.28515625" customWidth="1"/>
    <col min="8706" max="8706" width="5" customWidth="1"/>
    <col min="8707" max="8707" width="42.140625" customWidth="1"/>
    <col min="8708" max="8708" width="11.28515625" customWidth="1"/>
    <col min="8709" max="8709" width="10" customWidth="1"/>
    <col min="8710" max="8710" width="10.140625" customWidth="1"/>
    <col min="8961" max="8961" width="35.28515625" customWidth="1"/>
    <col min="8962" max="8962" width="5" customWidth="1"/>
    <col min="8963" max="8963" width="42.140625" customWidth="1"/>
    <col min="8964" max="8964" width="11.28515625" customWidth="1"/>
    <col min="8965" max="8965" width="10" customWidth="1"/>
    <col min="8966" max="8966" width="10.140625" customWidth="1"/>
    <col min="9217" max="9217" width="35.28515625" customWidth="1"/>
    <col min="9218" max="9218" width="5" customWidth="1"/>
    <col min="9219" max="9219" width="42.140625" customWidth="1"/>
    <col min="9220" max="9220" width="11.28515625" customWidth="1"/>
    <col min="9221" max="9221" width="10" customWidth="1"/>
    <col min="9222" max="9222" width="10.140625" customWidth="1"/>
    <col min="9473" max="9473" width="35.28515625" customWidth="1"/>
    <col min="9474" max="9474" width="5" customWidth="1"/>
    <col min="9475" max="9475" width="42.140625" customWidth="1"/>
    <col min="9476" max="9476" width="11.28515625" customWidth="1"/>
    <col min="9477" max="9477" width="10" customWidth="1"/>
    <col min="9478" max="9478" width="10.140625" customWidth="1"/>
    <col min="9729" max="9729" width="35.28515625" customWidth="1"/>
    <col min="9730" max="9730" width="5" customWidth="1"/>
    <col min="9731" max="9731" width="42.140625" customWidth="1"/>
    <col min="9732" max="9732" width="11.28515625" customWidth="1"/>
    <col min="9733" max="9733" width="10" customWidth="1"/>
    <col min="9734" max="9734" width="10.140625" customWidth="1"/>
    <col min="9985" max="9985" width="35.28515625" customWidth="1"/>
    <col min="9986" max="9986" width="5" customWidth="1"/>
    <col min="9987" max="9987" width="42.140625" customWidth="1"/>
    <col min="9988" max="9988" width="11.28515625" customWidth="1"/>
    <col min="9989" max="9989" width="10" customWidth="1"/>
    <col min="9990" max="9990" width="10.140625" customWidth="1"/>
    <col min="10241" max="10241" width="35.28515625" customWidth="1"/>
    <col min="10242" max="10242" width="5" customWidth="1"/>
    <col min="10243" max="10243" width="42.140625" customWidth="1"/>
    <col min="10244" max="10244" width="11.28515625" customWidth="1"/>
    <col min="10245" max="10245" width="10" customWidth="1"/>
    <col min="10246" max="10246" width="10.140625" customWidth="1"/>
    <col min="10497" max="10497" width="35.28515625" customWidth="1"/>
    <col min="10498" max="10498" width="5" customWidth="1"/>
    <col min="10499" max="10499" width="42.140625" customWidth="1"/>
    <col min="10500" max="10500" width="11.28515625" customWidth="1"/>
    <col min="10501" max="10501" width="10" customWidth="1"/>
    <col min="10502" max="10502" width="10.140625" customWidth="1"/>
    <col min="10753" max="10753" width="35.28515625" customWidth="1"/>
    <col min="10754" max="10754" width="5" customWidth="1"/>
    <col min="10755" max="10755" width="42.140625" customWidth="1"/>
    <col min="10756" max="10756" width="11.28515625" customWidth="1"/>
    <col min="10757" max="10757" width="10" customWidth="1"/>
    <col min="10758" max="10758" width="10.140625" customWidth="1"/>
    <col min="11009" max="11009" width="35.28515625" customWidth="1"/>
    <col min="11010" max="11010" width="5" customWidth="1"/>
    <col min="11011" max="11011" width="42.140625" customWidth="1"/>
    <col min="11012" max="11012" width="11.28515625" customWidth="1"/>
    <col min="11013" max="11013" width="10" customWidth="1"/>
    <col min="11014" max="11014" width="10.140625" customWidth="1"/>
    <col min="11265" max="11265" width="35.28515625" customWidth="1"/>
    <col min="11266" max="11266" width="5" customWidth="1"/>
    <col min="11267" max="11267" width="42.140625" customWidth="1"/>
    <col min="11268" max="11268" width="11.28515625" customWidth="1"/>
    <col min="11269" max="11269" width="10" customWidth="1"/>
    <col min="11270" max="11270" width="10.140625" customWidth="1"/>
    <col min="11521" max="11521" width="35.28515625" customWidth="1"/>
    <col min="11522" max="11522" width="5" customWidth="1"/>
    <col min="11523" max="11523" width="42.140625" customWidth="1"/>
    <col min="11524" max="11524" width="11.28515625" customWidth="1"/>
    <col min="11525" max="11525" width="10" customWidth="1"/>
    <col min="11526" max="11526" width="10.140625" customWidth="1"/>
    <col min="11777" max="11777" width="35.28515625" customWidth="1"/>
    <col min="11778" max="11778" width="5" customWidth="1"/>
    <col min="11779" max="11779" width="42.140625" customWidth="1"/>
    <col min="11780" max="11780" width="11.28515625" customWidth="1"/>
    <col min="11781" max="11781" width="10" customWidth="1"/>
    <col min="11782" max="11782" width="10.140625" customWidth="1"/>
    <col min="12033" max="12033" width="35.28515625" customWidth="1"/>
    <col min="12034" max="12034" width="5" customWidth="1"/>
    <col min="12035" max="12035" width="42.140625" customWidth="1"/>
    <col min="12036" max="12036" width="11.28515625" customWidth="1"/>
    <col min="12037" max="12037" width="10" customWidth="1"/>
    <col min="12038" max="12038" width="10.140625" customWidth="1"/>
    <col min="12289" max="12289" width="35.28515625" customWidth="1"/>
    <col min="12290" max="12290" width="5" customWidth="1"/>
    <col min="12291" max="12291" width="42.140625" customWidth="1"/>
    <col min="12292" max="12292" width="11.28515625" customWidth="1"/>
    <col min="12293" max="12293" width="10" customWidth="1"/>
    <col min="12294" max="12294" width="10.140625" customWidth="1"/>
    <col min="12545" max="12545" width="35.28515625" customWidth="1"/>
    <col min="12546" max="12546" width="5" customWidth="1"/>
    <col min="12547" max="12547" width="42.140625" customWidth="1"/>
    <col min="12548" max="12548" width="11.28515625" customWidth="1"/>
    <col min="12549" max="12549" width="10" customWidth="1"/>
    <col min="12550" max="12550" width="10.140625" customWidth="1"/>
    <col min="12801" max="12801" width="35.28515625" customWidth="1"/>
    <col min="12802" max="12802" width="5" customWidth="1"/>
    <col min="12803" max="12803" width="42.140625" customWidth="1"/>
    <col min="12804" max="12804" width="11.28515625" customWidth="1"/>
    <col min="12805" max="12805" width="10" customWidth="1"/>
    <col min="12806" max="12806" width="10.140625" customWidth="1"/>
    <col min="13057" max="13057" width="35.28515625" customWidth="1"/>
    <col min="13058" max="13058" width="5" customWidth="1"/>
    <col min="13059" max="13059" width="42.140625" customWidth="1"/>
    <col min="13060" max="13060" width="11.28515625" customWidth="1"/>
    <col min="13061" max="13061" width="10" customWidth="1"/>
    <col min="13062" max="13062" width="10.140625" customWidth="1"/>
    <col min="13313" max="13313" width="35.28515625" customWidth="1"/>
    <col min="13314" max="13314" width="5" customWidth="1"/>
    <col min="13315" max="13315" width="42.140625" customWidth="1"/>
    <col min="13316" max="13316" width="11.28515625" customWidth="1"/>
    <col min="13317" max="13317" width="10" customWidth="1"/>
    <col min="13318" max="13318" width="10.140625" customWidth="1"/>
    <col min="13569" max="13569" width="35.28515625" customWidth="1"/>
    <col min="13570" max="13570" width="5" customWidth="1"/>
    <col min="13571" max="13571" width="42.140625" customWidth="1"/>
    <col min="13572" max="13572" width="11.28515625" customWidth="1"/>
    <col min="13573" max="13573" width="10" customWidth="1"/>
    <col min="13574" max="13574" width="10.140625" customWidth="1"/>
    <col min="13825" max="13825" width="35.28515625" customWidth="1"/>
    <col min="13826" max="13826" width="5" customWidth="1"/>
    <col min="13827" max="13827" width="42.140625" customWidth="1"/>
    <col min="13828" max="13828" width="11.28515625" customWidth="1"/>
    <col min="13829" max="13829" width="10" customWidth="1"/>
    <col min="13830" max="13830" width="10.140625" customWidth="1"/>
    <col min="14081" max="14081" width="35.28515625" customWidth="1"/>
    <col min="14082" max="14082" width="5" customWidth="1"/>
    <col min="14083" max="14083" width="42.140625" customWidth="1"/>
    <col min="14084" max="14084" width="11.28515625" customWidth="1"/>
    <col min="14085" max="14085" width="10" customWidth="1"/>
    <col min="14086" max="14086" width="10.140625" customWidth="1"/>
    <col min="14337" max="14337" width="35.28515625" customWidth="1"/>
    <col min="14338" max="14338" width="5" customWidth="1"/>
    <col min="14339" max="14339" width="42.140625" customWidth="1"/>
    <col min="14340" max="14340" width="11.28515625" customWidth="1"/>
    <col min="14341" max="14341" width="10" customWidth="1"/>
    <col min="14342" max="14342" width="10.140625" customWidth="1"/>
    <col min="14593" max="14593" width="35.28515625" customWidth="1"/>
    <col min="14594" max="14594" width="5" customWidth="1"/>
    <col min="14595" max="14595" width="42.140625" customWidth="1"/>
    <col min="14596" max="14596" width="11.28515625" customWidth="1"/>
    <col min="14597" max="14597" width="10" customWidth="1"/>
    <col min="14598" max="14598" width="10.140625" customWidth="1"/>
    <col min="14849" max="14849" width="35.28515625" customWidth="1"/>
    <col min="14850" max="14850" width="5" customWidth="1"/>
    <col min="14851" max="14851" width="42.140625" customWidth="1"/>
    <col min="14852" max="14852" width="11.28515625" customWidth="1"/>
    <col min="14853" max="14853" width="10" customWidth="1"/>
    <col min="14854" max="14854" width="10.140625" customWidth="1"/>
    <col min="15105" max="15105" width="35.28515625" customWidth="1"/>
    <col min="15106" max="15106" width="5" customWidth="1"/>
    <col min="15107" max="15107" width="42.140625" customWidth="1"/>
    <col min="15108" max="15108" width="11.28515625" customWidth="1"/>
    <col min="15109" max="15109" width="10" customWidth="1"/>
    <col min="15110" max="15110" width="10.140625" customWidth="1"/>
    <col min="15361" max="15361" width="35.28515625" customWidth="1"/>
    <col min="15362" max="15362" width="5" customWidth="1"/>
    <col min="15363" max="15363" width="42.140625" customWidth="1"/>
    <col min="15364" max="15364" width="11.28515625" customWidth="1"/>
    <col min="15365" max="15365" width="10" customWidth="1"/>
    <col min="15366" max="15366" width="10.140625" customWidth="1"/>
    <col min="15617" max="15617" width="35.28515625" customWidth="1"/>
    <col min="15618" max="15618" width="5" customWidth="1"/>
    <col min="15619" max="15619" width="42.140625" customWidth="1"/>
    <col min="15620" max="15620" width="11.28515625" customWidth="1"/>
    <col min="15621" max="15621" width="10" customWidth="1"/>
    <col min="15622" max="15622" width="10.140625" customWidth="1"/>
    <col min="15873" max="15873" width="35.28515625" customWidth="1"/>
    <col min="15874" max="15874" width="5" customWidth="1"/>
    <col min="15875" max="15875" width="42.140625" customWidth="1"/>
    <col min="15876" max="15876" width="11.28515625" customWidth="1"/>
    <col min="15877" max="15877" width="10" customWidth="1"/>
    <col min="15878" max="15878" width="10.140625" customWidth="1"/>
    <col min="16129" max="16129" width="35.28515625" customWidth="1"/>
    <col min="16130" max="16130" width="5" customWidth="1"/>
    <col min="16131" max="16131" width="42.140625" customWidth="1"/>
    <col min="16132" max="16132" width="11.28515625" customWidth="1"/>
    <col min="16133" max="16133" width="10" customWidth="1"/>
    <col min="16134" max="16134" width="10.140625" customWidth="1"/>
  </cols>
  <sheetData>
    <row r="1" spans="1:8" ht="45" x14ac:dyDescent="0.25">
      <c r="A1" s="129"/>
      <c r="B1" s="129"/>
      <c r="C1" s="189" t="s">
        <v>53</v>
      </c>
      <c r="D1" s="177" t="s">
        <v>54</v>
      </c>
      <c r="E1" s="177" t="s">
        <v>55</v>
      </c>
      <c r="F1" s="177" t="s">
        <v>56</v>
      </c>
    </row>
    <row r="2" spans="1:8" x14ac:dyDescent="0.25">
      <c r="A2" s="130"/>
      <c r="B2" s="130"/>
      <c r="C2" s="190"/>
      <c r="D2" s="178"/>
      <c r="E2" s="177"/>
      <c r="F2" s="177"/>
    </row>
    <row r="3" spans="1:8" x14ac:dyDescent="0.25">
      <c r="A3" s="24" t="s">
        <v>17</v>
      </c>
      <c r="B3" s="115">
        <v>1</v>
      </c>
      <c r="C3" s="199" t="s">
        <v>471</v>
      </c>
      <c r="D3" s="216">
        <v>12</v>
      </c>
      <c r="E3" s="216">
        <v>3</v>
      </c>
      <c r="F3" s="216">
        <v>9</v>
      </c>
    </row>
    <row r="4" spans="1:8" ht="25.5" x14ac:dyDescent="0.25">
      <c r="A4" s="131" t="s">
        <v>17</v>
      </c>
      <c r="B4" s="132">
        <v>2</v>
      </c>
      <c r="C4" s="199" t="s">
        <v>472</v>
      </c>
      <c r="D4" s="216">
        <v>8</v>
      </c>
      <c r="E4" s="216">
        <v>1</v>
      </c>
      <c r="F4" s="216">
        <v>7</v>
      </c>
    </row>
    <row r="5" spans="1:8" x14ac:dyDescent="0.25">
      <c r="A5" s="131" t="s">
        <v>17</v>
      </c>
      <c r="B5" s="132">
        <v>3</v>
      </c>
      <c r="C5" s="199" t="s">
        <v>473</v>
      </c>
      <c r="D5" s="216">
        <v>7</v>
      </c>
      <c r="E5" s="216">
        <v>3</v>
      </c>
      <c r="F5" s="216">
        <v>4</v>
      </c>
    </row>
    <row r="6" spans="1:8" x14ac:dyDescent="0.25">
      <c r="A6" s="131" t="s">
        <v>17</v>
      </c>
      <c r="B6" s="132">
        <v>4</v>
      </c>
      <c r="C6" s="199" t="s">
        <v>474</v>
      </c>
      <c r="D6" s="216">
        <v>2</v>
      </c>
      <c r="E6" s="216">
        <v>0</v>
      </c>
      <c r="F6" s="216">
        <v>2</v>
      </c>
    </row>
    <row r="7" spans="1:8" x14ac:dyDescent="0.25">
      <c r="A7" s="131" t="s">
        <v>17</v>
      </c>
      <c r="B7" s="132">
        <v>5</v>
      </c>
      <c r="C7" s="199" t="s">
        <v>475</v>
      </c>
      <c r="D7" s="216">
        <v>10</v>
      </c>
      <c r="E7" s="216">
        <v>1</v>
      </c>
      <c r="F7" s="216">
        <v>9</v>
      </c>
      <c r="H7" s="157"/>
    </row>
    <row r="8" spans="1:8" x14ac:dyDescent="0.25">
      <c r="A8" s="131" t="s">
        <v>17</v>
      </c>
      <c r="B8" s="132">
        <v>6</v>
      </c>
      <c r="C8" s="199" t="s">
        <v>476</v>
      </c>
      <c r="D8" s="216">
        <v>13</v>
      </c>
      <c r="E8" s="216">
        <v>3</v>
      </c>
      <c r="F8" s="216">
        <v>10</v>
      </c>
    </row>
    <row r="9" spans="1:8" x14ac:dyDescent="0.25">
      <c r="A9" s="131" t="s">
        <v>17</v>
      </c>
      <c r="B9" s="132">
        <v>7</v>
      </c>
      <c r="C9" s="199" t="s">
        <v>477</v>
      </c>
      <c r="D9" s="216">
        <v>6</v>
      </c>
      <c r="E9" s="216">
        <v>2</v>
      </c>
      <c r="F9" s="216">
        <v>4</v>
      </c>
    </row>
    <row r="10" spans="1:8" x14ac:dyDescent="0.25">
      <c r="A10" s="131" t="s">
        <v>17</v>
      </c>
      <c r="B10" s="132">
        <v>8</v>
      </c>
      <c r="C10" s="199" t="s">
        <v>478</v>
      </c>
      <c r="D10" s="216">
        <v>6</v>
      </c>
      <c r="E10" s="216">
        <v>2</v>
      </c>
      <c r="F10" s="216">
        <v>4</v>
      </c>
    </row>
    <row r="11" spans="1:8" x14ac:dyDescent="0.25">
      <c r="A11" s="131" t="s">
        <v>17</v>
      </c>
      <c r="B11" s="132">
        <v>9</v>
      </c>
      <c r="C11" s="199" t="s">
        <v>479</v>
      </c>
      <c r="D11" s="216">
        <v>4</v>
      </c>
      <c r="E11" s="216">
        <v>1</v>
      </c>
      <c r="F11" s="216">
        <v>3</v>
      </c>
    </row>
    <row r="12" spans="1:8" x14ac:dyDescent="0.25">
      <c r="A12" s="131" t="s">
        <v>17</v>
      </c>
      <c r="B12" s="132">
        <v>10</v>
      </c>
      <c r="C12" s="199" t="s">
        <v>59</v>
      </c>
      <c r="D12" s="216">
        <v>2</v>
      </c>
      <c r="E12" s="216">
        <v>0</v>
      </c>
      <c r="F12" s="216">
        <v>2</v>
      </c>
    </row>
    <row r="13" spans="1:8" x14ac:dyDescent="0.25">
      <c r="A13" s="131" t="s">
        <v>17</v>
      </c>
      <c r="B13" s="132">
        <v>11</v>
      </c>
      <c r="C13" s="199" t="s">
        <v>448</v>
      </c>
      <c r="D13" s="216">
        <v>2</v>
      </c>
      <c r="E13" s="216">
        <v>0</v>
      </c>
      <c r="F13" s="216">
        <v>2</v>
      </c>
    </row>
    <row r="14" spans="1:8" x14ac:dyDescent="0.25">
      <c r="A14" s="23"/>
      <c r="B14" s="23"/>
      <c r="C14" s="179" t="s">
        <v>60</v>
      </c>
      <c r="D14" s="180">
        <f>SUM(D3:D13)</f>
        <v>72</v>
      </c>
      <c r="E14" s="180">
        <f>SUM(E3:E13)</f>
        <v>16</v>
      </c>
      <c r="F14" s="180">
        <f>SUM(F3:F13)</f>
        <v>56</v>
      </c>
    </row>
    <row r="15" spans="1:8" x14ac:dyDescent="0.25">
      <c r="A15" s="131" t="s">
        <v>18</v>
      </c>
      <c r="B15" s="72">
        <v>1</v>
      </c>
      <c r="C15" s="200" t="s">
        <v>506</v>
      </c>
      <c r="D15" s="216">
        <v>10</v>
      </c>
      <c r="E15" s="216">
        <v>2</v>
      </c>
      <c r="F15" s="216">
        <v>8</v>
      </c>
    </row>
    <row r="16" spans="1:8" x14ac:dyDescent="0.25">
      <c r="A16" s="131" t="s">
        <v>18</v>
      </c>
      <c r="B16" s="72">
        <v>2</v>
      </c>
      <c r="C16" s="200" t="s">
        <v>507</v>
      </c>
      <c r="D16" s="216">
        <v>9</v>
      </c>
      <c r="E16" s="216">
        <v>3</v>
      </c>
      <c r="F16" s="216">
        <v>6</v>
      </c>
    </row>
    <row r="17" spans="1:6" x14ac:dyDescent="0.25">
      <c r="A17" s="131" t="s">
        <v>18</v>
      </c>
      <c r="B17" s="72">
        <v>3</v>
      </c>
      <c r="C17" s="200" t="s">
        <v>508</v>
      </c>
      <c r="D17" s="216">
        <v>5</v>
      </c>
      <c r="E17" s="216">
        <v>1</v>
      </c>
      <c r="F17" s="216">
        <v>4</v>
      </c>
    </row>
    <row r="18" spans="1:6" x14ac:dyDescent="0.25">
      <c r="A18" s="131" t="s">
        <v>18</v>
      </c>
      <c r="B18" s="72">
        <v>4</v>
      </c>
      <c r="C18" s="200" t="s">
        <v>509</v>
      </c>
      <c r="D18" s="216">
        <v>2</v>
      </c>
      <c r="E18" s="216">
        <v>1</v>
      </c>
      <c r="F18" s="216">
        <v>1</v>
      </c>
    </row>
    <row r="19" spans="1:6" x14ac:dyDescent="0.25">
      <c r="A19" s="131" t="s">
        <v>18</v>
      </c>
      <c r="B19" s="72">
        <v>5</v>
      </c>
      <c r="C19" s="200" t="s">
        <v>449</v>
      </c>
      <c r="D19" s="216">
        <v>1</v>
      </c>
      <c r="E19" s="216">
        <v>0</v>
      </c>
      <c r="F19" s="216">
        <v>1</v>
      </c>
    </row>
    <row r="20" spans="1:6" x14ac:dyDescent="0.25">
      <c r="A20" s="23"/>
      <c r="B20" s="23"/>
      <c r="C20" s="179" t="s">
        <v>60</v>
      </c>
      <c r="D20" s="180">
        <f>SUM(D15:D19)</f>
        <v>27</v>
      </c>
      <c r="E20" s="180">
        <f>SUM(E15:E19)</f>
        <v>7</v>
      </c>
      <c r="F20" s="180">
        <f>SUM(F15:F19)</f>
        <v>20</v>
      </c>
    </row>
    <row r="21" spans="1:6" x14ac:dyDescent="0.25">
      <c r="A21" s="131" t="s">
        <v>19</v>
      </c>
      <c r="B21" s="72">
        <v>1</v>
      </c>
      <c r="C21" s="201" t="s">
        <v>620</v>
      </c>
      <c r="D21" s="216">
        <v>11</v>
      </c>
      <c r="E21" s="216">
        <v>3</v>
      </c>
      <c r="F21" s="216">
        <v>8</v>
      </c>
    </row>
    <row r="22" spans="1:6" x14ac:dyDescent="0.25">
      <c r="A22" s="131" t="s">
        <v>19</v>
      </c>
      <c r="B22" s="72">
        <v>2</v>
      </c>
      <c r="C22" s="201" t="s">
        <v>621</v>
      </c>
      <c r="D22" s="216">
        <v>10</v>
      </c>
      <c r="E22" s="216">
        <v>2</v>
      </c>
      <c r="F22" s="216">
        <v>8</v>
      </c>
    </row>
    <row r="23" spans="1:6" x14ac:dyDescent="0.25">
      <c r="A23" s="131" t="s">
        <v>19</v>
      </c>
      <c r="B23" s="72">
        <v>3</v>
      </c>
      <c r="C23" s="201" t="s">
        <v>622</v>
      </c>
      <c r="D23" s="216">
        <v>6</v>
      </c>
      <c r="E23" s="216">
        <v>1</v>
      </c>
      <c r="F23" s="216">
        <v>5</v>
      </c>
    </row>
    <row r="24" spans="1:6" x14ac:dyDescent="0.25">
      <c r="A24" s="131" t="s">
        <v>19</v>
      </c>
      <c r="B24" s="72">
        <v>4</v>
      </c>
      <c r="C24" s="201" t="s">
        <v>61</v>
      </c>
      <c r="D24" s="216">
        <v>5</v>
      </c>
      <c r="E24" s="216">
        <v>1</v>
      </c>
      <c r="F24" s="216">
        <v>4</v>
      </c>
    </row>
    <row r="25" spans="1:6" x14ac:dyDescent="0.25">
      <c r="A25" s="131" t="s">
        <v>19</v>
      </c>
      <c r="B25" s="72">
        <v>5</v>
      </c>
      <c r="C25" s="201" t="s">
        <v>62</v>
      </c>
      <c r="D25" s="216">
        <v>4</v>
      </c>
      <c r="E25" s="216">
        <v>1</v>
      </c>
      <c r="F25" s="216">
        <v>3</v>
      </c>
    </row>
    <row r="26" spans="1:6" x14ac:dyDescent="0.25">
      <c r="A26" s="131" t="s">
        <v>19</v>
      </c>
      <c r="B26" s="72">
        <v>6</v>
      </c>
      <c r="C26" s="201" t="s">
        <v>63</v>
      </c>
      <c r="D26" s="216">
        <v>9</v>
      </c>
      <c r="E26" s="216">
        <v>2</v>
      </c>
      <c r="F26" s="216">
        <v>7</v>
      </c>
    </row>
    <row r="27" spans="1:6" x14ac:dyDescent="0.25">
      <c r="A27" s="131" t="s">
        <v>19</v>
      </c>
      <c r="B27" s="72">
        <v>7</v>
      </c>
      <c r="C27" s="201" t="s">
        <v>64</v>
      </c>
      <c r="D27" s="216">
        <v>8</v>
      </c>
      <c r="E27" s="216">
        <v>1</v>
      </c>
      <c r="F27" s="216">
        <v>7</v>
      </c>
    </row>
    <row r="28" spans="1:6" x14ac:dyDescent="0.25">
      <c r="A28" s="131" t="s">
        <v>19</v>
      </c>
      <c r="B28" s="72">
        <v>8</v>
      </c>
      <c r="C28" s="201" t="s">
        <v>65</v>
      </c>
      <c r="D28" s="216">
        <v>4</v>
      </c>
      <c r="E28" s="216">
        <v>1</v>
      </c>
      <c r="F28" s="216">
        <v>3</v>
      </c>
    </row>
    <row r="29" spans="1:6" x14ac:dyDescent="0.25">
      <c r="A29" s="131" t="s">
        <v>19</v>
      </c>
      <c r="B29" s="72">
        <v>9</v>
      </c>
      <c r="C29" s="201" t="s">
        <v>66</v>
      </c>
      <c r="D29" s="216">
        <v>12</v>
      </c>
      <c r="E29" s="216">
        <v>2</v>
      </c>
      <c r="F29" s="216">
        <v>10</v>
      </c>
    </row>
    <row r="30" spans="1:6" x14ac:dyDescent="0.25">
      <c r="A30" s="131" t="s">
        <v>19</v>
      </c>
      <c r="B30" s="72">
        <v>10</v>
      </c>
      <c r="C30" s="201" t="s">
        <v>450</v>
      </c>
      <c r="D30" s="216">
        <v>1</v>
      </c>
      <c r="E30" s="216">
        <v>0</v>
      </c>
      <c r="F30" s="216">
        <v>1</v>
      </c>
    </row>
    <row r="31" spans="1:6" x14ac:dyDescent="0.25">
      <c r="A31" s="131" t="s">
        <v>19</v>
      </c>
      <c r="B31" s="72">
        <v>11</v>
      </c>
      <c r="C31" s="201" t="s">
        <v>451</v>
      </c>
      <c r="D31" s="216">
        <v>1</v>
      </c>
      <c r="E31" s="216">
        <v>0</v>
      </c>
      <c r="F31" s="216">
        <v>1</v>
      </c>
    </row>
    <row r="32" spans="1:6" x14ac:dyDescent="0.25">
      <c r="A32" s="73"/>
      <c r="B32" s="23"/>
      <c r="C32" s="179" t="s">
        <v>60</v>
      </c>
      <c r="D32" s="180">
        <f>SUM(D21:D31)</f>
        <v>71</v>
      </c>
      <c r="E32" s="180">
        <f>SUM(E21:E31)</f>
        <v>14</v>
      </c>
      <c r="F32" s="180">
        <f>SUM(F21:F31)</f>
        <v>57</v>
      </c>
    </row>
    <row r="33" spans="1:6" x14ac:dyDescent="0.25">
      <c r="A33" s="24" t="s">
        <v>20</v>
      </c>
      <c r="B33" s="72">
        <v>1</v>
      </c>
      <c r="C33" s="202" t="s">
        <v>67</v>
      </c>
      <c r="D33" s="216">
        <v>3</v>
      </c>
      <c r="E33" s="216">
        <v>1</v>
      </c>
      <c r="F33" s="216">
        <v>2</v>
      </c>
    </row>
    <row r="34" spans="1:6" x14ac:dyDescent="0.25">
      <c r="A34" s="131" t="s">
        <v>20</v>
      </c>
      <c r="B34" s="72">
        <v>2</v>
      </c>
      <c r="C34" s="202" t="s">
        <v>515</v>
      </c>
      <c r="D34" s="216">
        <v>6</v>
      </c>
      <c r="E34" s="216">
        <v>2</v>
      </c>
      <c r="F34" s="216">
        <v>4</v>
      </c>
    </row>
    <row r="35" spans="1:6" x14ac:dyDescent="0.25">
      <c r="A35" s="131" t="s">
        <v>20</v>
      </c>
      <c r="B35" s="72">
        <v>3</v>
      </c>
      <c r="C35" s="202" t="s">
        <v>516</v>
      </c>
      <c r="D35" s="216">
        <v>6</v>
      </c>
      <c r="E35" s="216">
        <v>2</v>
      </c>
      <c r="F35" s="216">
        <v>4</v>
      </c>
    </row>
    <row r="36" spans="1:6" x14ac:dyDescent="0.25">
      <c r="A36" s="131" t="s">
        <v>20</v>
      </c>
      <c r="B36" s="72">
        <v>4</v>
      </c>
      <c r="C36" s="202" t="s">
        <v>517</v>
      </c>
      <c r="D36" s="216">
        <v>4</v>
      </c>
      <c r="E36" s="216">
        <v>1</v>
      </c>
      <c r="F36" s="216">
        <v>3</v>
      </c>
    </row>
    <row r="37" spans="1:6" x14ac:dyDescent="0.25">
      <c r="A37" s="131" t="s">
        <v>20</v>
      </c>
      <c r="B37" s="72">
        <v>5</v>
      </c>
      <c r="C37" s="202" t="s">
        <v>518</v>
      </c>
      <c r="D37" s="216">
        <v>3</v>
      </c>
      <c r="E37" s="216">
        <v>1</v>
      </c>
      <c r="F37" s="216">
        <v>2</v>
      </c>
    </row>
    <row r="38" spans="1:6" ht="25.5" x14ac:dyDescent="0.25">
      <c r="A38" s="131" t="s">
        <v>20</v>
      </c>
      <c r="B38" s="72">
        <v>6</v>
      </c>
      <c r="C38" s="202" t="s">
        <v>519</v>
      </c>
      <c r="D38" s="216">
        <v>12</v>
      </c>
      <c r="E38" s="216">
        <v>4</v>
      </c>
      <c r="F38" s="216">
        <v>8</v>
      </c>
    </row>
    <row r="39" spans="1:6" ht="27" customHeight="1" x14ac:dyDescent="0.25">
      <c r="A39" s="131" t="s">
        <v>20</v>
      </c>
      <c r="B39" s="72">
        <v>7</v>
      </c>
      <c r="C39" s="202" t="s">
        <v>520</v>
      </c>
      <c r="D39" s="216">
        <v>6</v>
      </c>
      <c r="E39" s="216">
        <v>2</v>
      </c>
      <c r="F39" s="216">
        <v>4</v>
      </c>
    </row>
    <row r="40" spans="1:6" ht="25.5" customHeight="1" x14ac:dyDescent="0.25">
      <c r="A40" s="131" t="s">
        <v>20</v>
      </c>
      <c r="B40" s="72">
        <v>8</v>
      </c>
      <c r="C40" s="202" t="s">
        <v>521</v>
      </c>
      <c r="D40" s="216">
        <v>4</v>
      </c>
      <c r="E40" s="216">
        <v>1</v>
      </c>
      <c r="F40" s="216">
        <v>3</v>
      </c>
    </row>
    <row r="41" spans="1:6" x14ac:dyDescent="0.25">
      <c r="A41" s="131" t="s">
        <v>20</v>
      </c>
      <c r="B41" s="72">
        <v>9</v>
      </c>
      <c r="C41" s="202" t="s">
        <v>522</v>
      </c>
      <c r="D41" s="216">
        <v>4</v>
      </c>
      <c r="E41" s="216">
        <v>1</v>
      </c>
      <c r="F41" s="216">
        <v>3</v>
      </c>
    </row>
    <row r="42" spans="1:6" x14ac:dyDescent="0.25">
      <c r="A42" s="131" t="s">
        <v>20</v>
      </c>
      <c r="B42" s="72">
        <v>10</v>
      </c>
      <c r="C42" s="202" t="s">
        <v>523</v>
      </c>
      <c r="D42" s="216">
        <v>10</v>
      </c>
      <c r="E42" s="216">
        <v>2</v>
      </c>
      <c r="F42" s="216">
        <v>8</v>
      </c>
    </row>
    <row r="43" spans="1:6" x14ac:dyDescent="0.25">
      <c r="A43" s="131" t="s">
        <v>20</v>
      </c>
      <c r="B43" s="72">
        <v>11</v>
      </c>
      <c r="C43" s="202" t="s">
        <v>524</v>
      </c>
      <c r="D43" s="216">
        <v>12</v>
      </c>
      <c r="E43" s="216">
        <v>3</v>
      </c>
      <c r="F43" s="216">
        <v>9</v>
      </c>
    </row>
    <row r="44" spans="1:6" x14ac:dyDescent="0.25">
      <c r="A44" s="131" t="s">
        <v>20</v>
      </c>
      <c r="B44" s="72">
        <v>12</v>
      </c>
      <c r="C44" s="202" t="s">
        <v>525</v>
      </c>
      <c r="D44" s="216">
        <v>13</v>
      </c>
      <c r="E44" s="216">
        <v>3</v>
      </c>
      <c r="F44" s="216">
        <v>10</v>
      </c>
    </row>
    <row r="45" spans="1:6" x14ac:dyDescent="0.25">
      <c r="A45" s="131" t="s">
        <v>20</v>
      </c>
      <c r="B45" s="72">
        <v>13</v>
      </c>
      <c r="C45" s="202" t="s">
        <v>526</v>
      </c>
      <c r="D45" s="216">
        <v>11</v>
      </c>
      <c r="E45" s="216">
        <v>3</v>
      </c>
      <c r="F45" s="216">
        <v>8</v>
      </c>
    </row>
    <row r="46" spans="1:6" x14ac:dyDescent="0.25">
      <c r="A46" s="131" t="s">
        <v>20</v>
      </c>
      <c r="B46" s="72">
        <v>14</v>
      </c>
      <c r="C46" s="202" t="s">
        <v>452</v>
      </c>
      <c r="D46" s="216">
        <v>1</v>
      </c>
      <c r="E46" s="216">
        <v>0</v>
      </c>
      <c r="F46" s="216">
        <v>1</v>
      </c>
    </row>
    <row r="47" spans="1:6" x14ac:dyDescent="0.25">
      <c r="A47" s="23"/>
      <c r="B47" s="23"/>
      <c r="C47" s="179" t="s">
        <v>60</v>
      </c>
      <c r="D47" s="180">
        <f>SUM(D33:D46)</f>
        <v>95</v>
      </c>
      <c r="E47" s="180">
        <f>SUM(E33:E46)</f>
        <v>26</v>
      </c>
      <c r="F47" s="180">
        <f>SUM(F33:F46)</f>
        <v>69</v>
      </c>
    </row>
    <row r="48" spans="1:6" x14ac:dyDescent="0.25">
      <c r="A48" s="131" t="s">
        <v>21</v>
      </c>
      <c r="B48" s="72">
        <v>1</v>
      </c>
      <c r="C48" s="203" t="s">
        <v>68</v>
      </c>
      <c r="D48" s="216">
        <v>3</v>
      </c>
      <c r="E48" s="216">
        <v>1</v>
      </c>
      <c r="F48" s="216">
        <v>2</v>
      </c>
    </row>
    <row r="49" spans="1:6" x14ac:dyDescent="0.25">
      <c r="A49" s="131" t="s">
        <v>21</v>
      </c>
      <c r="B49" s="72">
        <v>2</v>
      </c>
      <c r="C49" s="203" t="s">
        <v>69</v>
      </c>
      <c r="D49" s="216">
        <v>3</v>
      </c>
      <c r="E49" s="216">
        <v>1</v>
      </c>
      <c r="F49" s="216">
        <v>2</v>
      </c>
    </row>
    <row r="50" spans="1:6" x14ac:dyDescent="0.25">
      <c r="A50" s="131" t="s">
        <v>21</v>
      </c>
      <c r="B50" s="72">
        <v>3</v>
      </c>
      <c r="C50" s="203" t="s">
        <v>480</v>
      </c>
      <c r="D50" s="216">
        <v>6</v>
      </c>
      <c r="E50" s="216">
        <v>2</v>
      </c>
      <c r="F50" s="216">
        <v>4</v>
      </c>
    </row>
    <row r="51" spans="1:6" x14ac:dyDescent="0.25">
      <c r="A51" s="131" t="s">
        <v>21</v>
      </c>
      <c r="B51" s="72">
        <v>4</v>
      </c>
      <c r="C51" s="203" t="s">
        <v>70</v>
      </c>
      <c r="D51" s="216">
        <v>1</v>
      </c>
      <c r="E51" s="216">
        <v>0</v>
      </c>
      <c r="F51" s="216">
        <v>1</v>
      </c>
    </row>
    <row r="52" spans="1:6" x14ac:dyDescent="0.25">
      <c r="A52" s="23"/>
      <c r="B52" s="23"/>
      <c r="C52" s="179" t="s">
        <v>60</v>
      </c>
      <c r="D52" s="180">
        <f>SUM(D48:D51)</f>
        <v>13</v>
      </c>
      <c r="E52" s="180">
        <f>SUM(E48:E51)</f>
        <v>4</v>
      </c>
      <c r="F52" s="180">
        <f>SUM(F48:F51)</f>
        <v>9</v>
      </c>
    </row>
    <row r="53" spans="1:6" ht="25.5" x14ac:dyDescent="0.25">
      <c r="A53" s="131" t="s">
        <v>22</v>
      </c>
      <c r="B53" s="72">
        <v>1</v>
      </c>
      <c r="C53" s="204" t="s">
        <v>481</v>
      </c>
      <c r="D53" s="216">
        <v>6</v>
      </c>
      <c r="E53" s="216">
        <v>1</v>
      </c>
      <c r="F53" s="216">
        <v>5</v>
      </c>
    </row>
    <row r="54" spans="1:6" ht="25.5" x14ac:dyDescent="0.25">
      <c r="A54" s="131" t="s">
        <v>22</v>
      </c>
      <c r="B54" s="72">
        <v>2</v>
      </c>
      <c r="C54" s="204" t="s">
        <v>482</v>
      </c>
      <c r="D54" s="216">
        <v>12</v>
      </c>
      <c r="E54" s="216">
        <v>4</v>
      </c>
      <c r="F54" s="216">
        <v>8</v>
      </c>
    </row>
    <row r="55" spans="1:6" x14ac:dyDescent="0.25">
      <c r="A55" s="131" t="s">
        <v>22</v>
      </c>
      <c r="B55" s="72">
        <v>3</v>
      </c>
      <c r="C55" s="204" t="s">
        <v>453</v>
      </c>
      <c r="D55" s="216">
        <v>1</v>
      </c>
      <c r="E55" s="216">
        <v>0</v>
      </c>
      <c r="F55" s="216">
        <v>1</v>
      </c>
    </row>
    <row r="56" spans="1:6" x14ac:dyDescent="0.25">
      <c r="A56" s="131" t="s">
        <v>22</v>
      </c>
      <c r="B56" s="72">
        <v>4</v>
      </c>
      <c r="C56" s="204" t="s">
        <v>71</v>
      </c>
      <c r="D56" s="216">
        <v>1</v>
      </c>
      <c r="E56" s="216">
        <v>0</v>
      </c>
      <c r="F56" s="216">
        <v>1</v>
      </c>
    </row>
    <row r="57" spans="1:6" x14ac:dyDescent="0.25">
      <c r="A57" s="131" t="s">
        <v>22</v>
      </c>
      <c r="B57" s="72">
        <v>5</v>
      </c>
      <c r="C57" s="204" t="s">
        <v>483</v>
      </c>
      <c r="D57" s="216">
        <v>3</v>
      </c>
      <c r="E57" s="216">
        <v>1</v>
      </c>
      <c r="F57" s="216">
        <v>2</v>
      </c>
    </row>
    <row r="58" spans="1:6" x14ac:dyDescent="0.25">
      <c r="A58" s="23"/>
      <c r="B58" s="23"/>
      <c r="C58" s="179" t="s">
        <v>60</v>
      </c>
      <c r="D58" s="180">
        <f>SUM(D53:D57)</f>
        <v>23</v>
      </c>
      <c r="E58" s="180">
        <f>SUM(E53:E57)</f>
        <v>6</v>
      </c>
      <c r="F58" s="180">
        <f>SUM(F53:F57)</f>
        <v>17</v>
      </c>
    </row>
    <row r="59" spans="1:6" ht="25.5" x14ac:dyDescent="0.25">
      <c r="A59" s="131" t="s">
        <v>23</v>
      </c>
      <c r="B59" s="72">
        <v>1</v>
      </c>
      <c r="C59" s="205" t="s">
        <v>72</v>
      </c>
      <c r="D59" s="216">
        <v>4</v>
      </c>
      <c r="E59" s="216">
        <v>1</v>
      </c>
      <c r="F59" s="216">
        <v>3</v>
      </c>
    </row>
    <row r="60" spans="1:6" ht="25.5" x14ac:dyDescent="0.25">
      <c r="A60" s="131" t="s">
        <v>23</v>
      </c>
      <c r="B60" s="72">
        <v>2</v>
      </c>
      <c r="C60" s="205" t="s">
        <v>73</v>
      </c>
      <c r="D60" s="216">
        <v>5</v>
      </c>
      <c r="E60" s="216">
        <v>1</v>
      </c>
      <c r="F60" s="216">
        <v>4</v>
      </c>
    </row>
    <row r="61" spans="1:6" ht="26.25" customHeight="1" x14ac:dyDescent="0.25">
      <c r="A61" s="131" t="s">
        <v>23</v>
      </c>
      <c r="B61" s="72">
        <v>3</v>
      </c>
      <c r="C61" s="205" t="s">
        <v>74</v>
      </c>
      <c r="D61" s="216">
        <v>6</v>
      </c>
      <c r="E61" s="216">
        <v>2</v>
      </c>
      <c r="F61" s="216">
        <v>4</v>
      </c>
    </row>
    <row r="62" spans="1:6" ht="25.5" x14ac:dyDescent="0.25">
      <c r="A62" s="131" t="s">
        <v>23</v>
      </c>
      <c r="B62" s="72">
        <v>4</v>
      </c>
      <c r="C62" s="205" t="s">
        <v>75</v>
      </c>
      <c r="D62" s="216">
        <v>5</v>
      </c>
      <c r="E62" s="216">
        <v>1</v>
      </c>
      <c r="F62" s="216">
        <v>4</v>
      </c>
    </row>
    <row r="63" spans="1:6" ht="25.5" x14ac:dyDescent="0.25">
      <c r="A63" s="131" t="s">
        <v>23</v>
      </c>
      <c r="B63" s="72">
        <v>5</v>
      </c>
      <c r="C63" s="205" t="s">
        <v>76</v>
      </c>
      <c r="D63" s="216">
        <v>2</v>
      </c>
      <c r="E63" s="216">
        <v>0</v>
      </c>
      <c r="F63" s="216">
        <v>2</v>
      </c>
    </row>
    <row r="64" spans="1:6" ht="25.5" x14ac:dyDescent="0.25">
      <c r="A64" s="131" t="s">
        <v>23</v>
      </c>
      <c r="B64" s="72">
        <v>6</v>
      </c>
      <c r="C64" s="205" t="s">
        <v>77</v>
      </c>
      <c r="D64" s="216">
        <v>12</v>
      </c>
      <c r="E64" s="216">
        <v>3</v>
      </c>
      <c r="F64" s="216">
        <v>9</v>
      </c>
    </row>
    <row r="65" spans="1:6" ht="25.5" x14ac:dyDescent="0.25">
      <c r="A65" s="131" t="s">
        <v>23</v>
      </c>
      <c r="B65" s="72">
        <v>7</v>
      </c>
      <c r="C65" s="205" t="s">
        <v>78</v>
      </c>
      <c r="D65" s="216">
        <v>2</v>
      </c>
      <c r="E65" s="216">
        <v>0</v>
      </c>
      <c r="F65" s="216">
        <v>2</v>
      </c>
    </row>
    <row r="66" spans="1:6" ht="25.5" x14ac:dyDescent="0.25">
      <c r="A66" s="131" t="s">
        <v>23</v>
      </c>
      <c r="B66" s="72">
        <v>8</v>
      </c>
      <c r="C66" s="205" t="s">
        <v>79</v>
      </c>
      <c r="D66" s="216">
        <v>4</v>
      </c>
      <c r="E66" s="216">
        <v>0</v>
      </c>
      <c r="F66" s="216">
        <v>4</v>
      </c>
    </row>
    <row r="67" spans="1:6" ht="25.5" x14ac:dyDescent="0.25">
      <c r="A67" s="131" t="s">
        <v>23</v>
      </c>
      <c r="B67" s="72">
        <v>9</v>
      </c>
      <c r="C67" s="205" t="s">
        <v>653</v>
      </c>
      <c r="D67" s="216">
        <v>2</v>
      </c>
      <c r="E67" s="216">
        <v>0</v>
      </c>
      <c r="F67" s="216">
        <v>2</v>
      </c>
    </row>
    <row r="68" spans="1:6" x14ac:dyDescent="0.25">
      <c r="A68" s="23"/>
      <c r="B68" s="23"/>
      <c r="C68" s="179" t="s">
        <v>60</v>
      </c>
      <c r="D68" s="180">
        <f>SUM(D59:D67)</f>
        <v>42</v>
      </c>
      <c r="E68" s="180">
        <f>SUM(E59:E67)</f>
        <v>8</v>
      </c>
      <c r="F68" s="180">
        <f>SUM(F59:F67)</f>
        <v>34</v>
      </c>
    </row>
    <row r="69" spans="1:6" x14ac:dyDescent="0.25">
      <c r="A69" s="131" t="s">
        <v>24</v>
      </c>
      <c r="B69" s="72">
        <v>1</v>
      </c>
      <c r="C69" s="206" t="s">
        <v>80</v>
      </c>
      <c r="D69" s="216">
        <v>4</v>
      </c>
      <c r="E69" s="216">
        <v>1</v>
      </c>
      <c r="F69" s="216">
        <v>3</v>
      </c>
    </row>
    <row r="70" spans="1:6" x14ac:dyDescent="0.25">
      <c r="A70" s="131" t="s">
        <v>24</v>
      </c>
      <c r="B70" s="72">
        <v>2</v>
      </c>
      <c r="C70" s="206" t="s">
        <v>81</v>
      </c>
      <c r="D70" s="216">
        <v>2</v>
      </c>
      <c r="E70" s="216">
        <v>1</v>
      </c>
      <c r="F70" s="216">
        <v>1</v>
      </c>
    </row>
    <row r="71" spans="1:6" x14ac:dyDescent="0.25">
      <c r="A71" s="131" t="s">
        <v>24</v>
      </c>
      <c r="B71" s="72">
        <v>3</v>
      </c>
      <c r="C71" s="206" t="s">
        <v>82</v>
      </c>
      <c r="D71" s="216">
        <v>4</v>
      </c>
      <c r="E71" s="216">
        <v>1</v>
      </c>
      <c r="F71" s="216">
        <v>3</v>
      </c>
    </row>
    <row r="72" spans="1:6" x14ac:dyDescent="0.25">
      <c r="A72" s="131" t="s">
        <v>24</v>
      </c>
      <c r="B72" s="72">
        <v>4</v>
      </c>
      <c r="C72" s="206" t="s">
        <v>83</v>
      </c>
      <c r="D72" s="216">
        <v>6</v>
      </c>
      <c r="E72" s="216">
        <v>3</v>
      </c>
      <c r="F72" s="216">
        <v>3</v>
      </c>
    </row>
    <row r="73" spans="1:6" x14ac:dyDescent="0.25">
      <c r="A73" s="131" t="s">
        <v>24</v>
      </c>
      <c r="B73" s="72">
        <v>5</v>
      </c>
      <c r="C73" s="206" t="s">
        <v>84</v>
      </c>
      <c r="D73" s="216">
        <v>10</v>
      </c>
      <c r="E73" s="216">
        <v>3</v>
      </c>
      <c r="F73" s="216">
        <v>7</v>
      </c>
    </row>
    <row r="74" spans="1:6" x14ac:dyDescent="0.25">
      <c r="A74" s="131" t="s">
        <v>24</v>
      </c>
      <c r="B74" s="72">
        <v>6</v>
      </c>
      <c r="C74" s="206" t="s">
        <v>454</v>
      </c>
      <c r="D74" s="216">
        <v>4</v>
      </c>
      <c r="E74" s="216">
        <v>0</v>
      </c>
      <c r="F74" s="216">
        <v>4</v>
      </c>
    </row>
    <row r="75" spans="1:6" x14ac:dyDescent="0.25">
      <c r="A75" s="131" t="s">
        <v>24</v>
      </c>
      <c r="B75" s="72">
        <v>7</v>
      </c>
      <c r="C75" s="206" t="s">
        <v>455</v>
      </c>
      <c r="D75" s="216">
        <v>2</v>
      </c>
      <c r="E75" s="216">
        <v>1</v>
      </c>
      <c r="F75" s="216">
        <v>1</v>
      </c>
    </row>
    <row r="76" spans="1:6" x14ac:dyDescent="0.25">
      <c r="A76" s="131" t="s">
        <v>24</v>
      </c>
      <c r="B76" s="72">
        <v>8</v>
      </c>
      <c r="C76" s="206" t="s">
        <v>456</v>
      </c>
      <c r="D76" s="216">
        <v>1</v>
      </c>
      <c r="E76" s="216">
        <v>0</v>
      </c>
      <c r="F76" s="216">
        <v>1</v>
      </c>
    </row>
    <row r="77" spans="1:6" x14ac:dyDescent="0.25">
      <c r="A77" s="23"/>
      <c r="B77" s="23"/>
      <c r="C77" s="179" t="s">
        <v>60</v>
      </c>
      <c r="D77" s="181">
        <f>SUM(D69:D76)</f>
        <v>33</v>
      </c>
      <c r="E77" s="181">
        <f>SUM(E69:E76)</f>
        <v>10</v>
      </c>
      <c r="F77" s="181">
        <f>SUM(F69:F76)</f>
        <v>23</v>
      </c>
    </row>
    <row r="78" spans="1:6" x14ac:dyDescent="0.25">
      <c r="A78" s="131" t="s">
        <v>25</v>
      </c>
      <c r="B78" s="72">
        <v>1</v>
      </c>
      <c r="C78" s="207" t="s">
        <v>510</v>
      </c>
      <c r="D78" s="216">
        <v>10</v>
      </c>
      <c r="E78" s="216">
        <v>2</v>
      </c>
      <c r="F78" s="216">
        <v>4</v>
      </c>
    </row>
    <row r="79" spans="1:6" x14ac:dyDescent="0.25">
      <c r="A79" s="131" t="s">
        <v>25</v>
      </c>
      <c r="B79" s="72">
        <v>2</v>
      </c>
      <c r="C79" s="207" t="s">
        <v>151</v>
      </c>
      <c r="D79" s="216">
        <v>12</v>
      </c>
      <c r="E79" s="216">
        <v>3</v>
      </c>
      <c r="F79" s="216">
        <v>7</v>
      </c>
    </row>
    <row r="80" spans="1:6" x14ac:dyDescent="0.25">
      <c r="A80" s="131" t="s">
        <v>25</v>
      </c>
      <c r="B80" s="72">
        <v>3</v>
      </c>
      <c r="C80" s="207" t="s">
        <v>147</v>
      </c>
      <c r="D80" s="216">
        <v>9</v>
      </c>
      <c r="E80" s="216">
        <v>2</v>
      </c>
      <c r="F80" s="216">
        <v>2</v>
      </c>
    </row>
    <row r="81" spans="1:6" ht="25.5" x14ac:dyDescent="0.25">
      <c r="A81" s="131" t="s">
        <v>25</v>
      </c>
      <c r="B81" s="72">
        <v>4</v>
      </c>
      <c r="C81" s="207" t="s">
        <v>152</v>
      </c>
      <c r="D81" s="216">
        <v>8</v>
      </c>
      <c r="E81" s="216">
        <v>2</v>
      </c>
      <c r="F81" s="216">
        <v>3</v>
      </c>
    </row>
    <row r="82" spans="1:6" x14ac:dyDescent="0.25">
      <c r="A82" s="131" t="s">
        <v>25</v>
      </c>
      <c r="B82" s="72">
        <v>5</v>
      </c>
      <c r="C82" s="207" t="s">
        <v>511</v>
      </c>
      <c r="D82" s="216">
        <v>6</v>
      </c>
      <c r="E82" s="216">
        <v>2</v>
      </c>
      <c r="F82" s="216">
        <v>2</v>
      </c>
    </row>
    <row r="83" spans="1:6" x14ac:dyDescent="0.25">
      <c r="A83" s="131" t="s">
        <v>25</v>
      </c>
      <c r="B83" s="72">
        <v>6</v>
      </c>
      <c r="C83" s="207" t="s">
        <v>149</v>
      </c>
      <c r="D83" s="216">
        <v>12</v>
      </c>
      <c r="E83" s="216">
        <v>2</v>
      </c>
      <c r="F83" s="216">
        <v>7</v>
      </c>
    </row>
    <row r="84" spans="1:6" x14ac:dyDescent="0.25">
      <c r="A84" s="131" t="s">
        <v>25</v>
      </c>
      <c r="B84" s="72">
        <v>7</v>
      </c>
      <c r="C84" s="207" t="s">
        <v>512</v>
      </c>
      <c r="D84" s="216">
        <v>9</v>
      </c>
      <c r="E84" s="216">
        <v>2</v>
      </c>
      <c r="F84" s="216">
        <v>4</v>
      </c>
    </row>
    <row r="85" spans="1:6" x14ac:dyDescent="0.25">
      <c r="A85" s="131" t="s">
        <v>25</v>
      </c>
      <c r="B85" s="72">
        <v>8</v>
      </c>
      <c r="C85" s="207" t="s">
        <v>122</v>
      </c>
      <c r="D85" s="216">
        <v>2</v>
      </c>
      <c r="E85" s="216">
        <v>1</v>
      </c>
      <c r="F85" s="216">
        <v>0</v>
      </c>
    </row>
    <row r="86" spans="1:6" ht="25.5" x14ac:dyDescent="0.25">
      <c r="A86" s="131" t="s">
        <v>25</v>
      </c>
      <c r="B86" s="72">
        <v>9</v>
      </c>
      <c r="C86" s="207" t="s">
        <v>457</v>
      </c>
      <c r="D86" s="216">
        <v>3</v>
      </c>
      <c r="E86" s="216">
        <v>1</v>
      </c>
      <c r="F86" s="216">
        <v>1</v>
      </c>
    </row>
    <row r="87" spans="1:6" x14ac:dyDescent="0.25">
      <c r="A87" s="23"/>
      <c r="B87" s="23"/>
      <c r="C87" s="182" t="s">
        <v>60</v>
      </c>
      <c r="D87" s="183">
        <f>SUM(D78:D86)</f>
        <v>71</v>
      </c>
      <c r="E87" s="183">
        <f>SUM(E78:E86)</f>
        <v>17</v>
      </c>
      <c r="F87" s="183">
        <f>SUM(F78:F86)</f>
        <v>30</v>
      </c>
    </row>
    <row r="88" spans="1:6" x14ac:dyDescent="0.25">
      <c r="A88" s="131" t="s">
        <v>26</v>
      </c>
      <c r="B88" s="72">
        <v>1</v>
      </c>
      <c r="C88" s="208" t="s">
        <v>616</v>
      </c>
      <c r="D88" s="216">
        <v>11</v>
      </c>
      <c r="E88" s="216">
        <v>2</v>
      </c>
      <c r="F88" s="216">
        <v>8</v>
      </c>
    </row>
    <row r="89" spans="1:6" x14ac:dyDescent="0.25">
      <c r="A89" s="131" t="s">
        <v>26</v>
      </c>
      <c r="B89" s="26">
        <v>2</v>
      </c>
      <c r="C89" s="208" t="s">
        <v>527</v>
      </c>
      <c r="D89" s="216">
        <v>4</v>
      </c>
      <c r="E89" s="216">
        <v>1</v>
      </c>
      <c r="F89" s="216">
        <v>3</v>
      </c>
    </row>
    <row r="90" spans="1:6" x14ac:dyDescent="0.25">
      <c r="A90" s="131" t="s">
        <v>26</v>
      </c>
      <c r="B90" s="72">
        <v>3</v>
      </c>
      <c r="C90" s="208" t="s">
        <v>85</v>
      </c>
      <c r="D90" s="216">
        <v>6</v>
      </c>
      <c r="E90" s="216">
        <v>2</v>
      </c>
      <c r="F90" s="216">
        <v>4</v>
      </c>
    </row>
    <row r="91" spans="1:6" x14ac:dyDescent="0.25">
      <c r="A91" s="131" t="s">
        <v>26</v>
      </c>
      <c r="B91" s="26">
        <v>4</v>
      </c>
      <c r="C91" s="208" t="s">
        <v>528</v>
      </c>
      <c r="D91" s="216">
        <v>12</v>
      </c>
      <c r="E91" s="216">
        <v>2</v>
      </c>
      <c r="F91" s="216">
        <v>10</v>
      </c>
    </row>
    <row r="92" spans="1:6" x14ac:dyDescent="0.25">
      <c r="A92" s="131" t="s">
        <v>26</v>
      </c>
      <c r="B92" s="72">
        <v>5</v>
      </c>
      <c r="C92" s="208" t="s">
        <v>529</v>
      </c>
      <c r="D92" s="216">
        <v>6</v>
      </c>
      <c r="E92" s="216">
        <v>2</v>
      </c>
      <c r="F92" s="216">
        <v>4</v>
      </c>
    </row>
    <row r="93" spans="1:6" x14ac:dyDescent="0.25">
      <c r="A93" s="131" t="s">
        <v>26</v>
      </c>
      <c r="B93" s="26">
        <v>6</v>
      </c>
      <c r="C93" s="208" t="s">
        <v>530</v>
      </c>
      <c r="D93" s="216">
        <v>2</v>
      </c>
      <c r="E93" s="216">
        <v>0</v>
      </c>
      <c r="F93" s="216">
        <v>2</v>
      </c>
    </row>
    <row r="94" spans="1:6" x14ac:dyDescent="0.25">
      <c r="A94" s="131" t="s">
        <v>26</v>
      </c>
      <c r="B94" s="72">
        <v>7</v>
      </c>
      <c r="C94" s="208" t="s">
        <v>86</v>
      </c>
      <c r="D94" s="216">
        <v>11</v>
      </c>
      <c r="E94" s="216">
        <v>2</v>
      </c>
      <c r="F94" s="216">
        <v>9</v>
      </c>
    </row>
    <row r="95" spans="1:6" x14ac:dyDescent="0.25">
      <c r="A95" s="131" t="s">
        <v>26</v>
      </c>
      <c r="B95" s="26">
        <v>8</v>
      </c>
      <c r="C95" s="208" t="s">
        <v>87</v>
      </c>
      <c r="D95" s="216">
        <v>6</v>
      </c>
      <c r="E95" s="216">
        <v>2</v>
      </c>
      <c r="F95" s="216">
        <v>4</v>
      </c>
    </row>
    <row r="96" spans="1:6" x14ac:dyDescent="0.25">
      <c r="A96" s="131" t="s">
        <v>26</v>
      </c>
      <c r="B96" s="72">
        <v>9</v>
      </c>
      <c r="C96" s="208" t="s">
        <v>458</v>
      </c>
      <c r="D96" s="216">
        <v>1</v>
      </c>
      <c r="E96" s="216">
        <v>0</v>
      </c>
      <c r="F96" s="216">
        <v>1</v>
      </c>
    </row>
    <row r="97" spans="1:6" x14ac:dyDescent="0.25">
      <c r="A97" s="131" t="s">
        <v>26</v>
      </c>
      <c r="B97" s="26">
        <v>10</v>
      </c>
      <c r="C97" s="208" t="s">
        <v>88</v>
      </c>
      <c r="D97" s="216">
        <v>1</v>
      </c>
      <c r="E97" s="216">
        <v>0</v>
      </c>
      <c r="F97" s="216">
        <v>1</v>
      </c>
    </row>
    <row r="98" spans="1:6" x14ac:dyDescent="0.25">
      <c r="A98" s="23"/>
      <c r="B98" s="23"/>
      <c r="C98" s="191" t="s">
        <v>60</v>
      </c>
      <c r="D98" s="184">
        <f>SUM(D88:D97)</f>
        <v>60</v>
      </c>
      <c r="E98" s="184">
        <f>SUM(E88:E97)</f>
        <v>13</v>
      </c>
      <c r="F98" s="184">
        <f>SUM(F88:F97)</f>
        <v>46</v>
      </c>
    </row>
    <row r="99" spans="1:6" x14ac:dyDescent="0.25">
      <c r="A99" s="131" t="s">
        <v>27</v>
      </c>
      <c r="B99" s="72">
        <v>1</v>
      </c>
      <c r="C99" s="185" t="s">
        <v>89</v>
      </c>
      <c r="D99" s="186">
        <v>6</v>
      </c>
      <c r="E99" s="186">
        <v>2</v>
      </c>
      <c r="F99" s="186">
        <v>3</v>
      </c>
    </row>
    <row r="100" spans="1:6" x14ac:dyDescent="0.25">
      <c r="A100" s="23"/>
      <c r="B100" s="23"/>
      <c r="C100" s="179" t="s">
        <v>60</v>
      </c>
      <c r="D100" s="180">
        <f>SUM(D99)</f>
        <v>6</v>
      </c>
      <c r="E100" s="180">
        <f>SUM(E99)</f>
        <v>2</v>
      </c>
      <c r="F100" s="180">
        <f>SUM(F99)</f>
        <v>3</v>
      </c>
    </row>
    <row r="101" spans="1:6" x14ac:dyDescent="0.25">
      <c r="A101" s="131" t="s">
        <v>28</v>
      </c>
      <c r="B101" s="26">
        <v>1</v>
      </c>
      <c r="C101" s="209" t="s">
        <v>513</v>
      </c>
      <c r="D101" s="216">
        <v>2</v>
      </c>
      <c r="E101" s="216">
        <v>0</v>
      </c>
      <c r="F101" s="216">
        <v>2</v>
      </c>
    </row>
    <row r="102" spans="1:6" x14ac:dyDescent="0.25">
      <c r="A102" s="131" t="s">
        <v>28</v>
      </c>
      <c r="B102" s="26">
        <v>2</v>
      </c>
      <c r="C102" s="209" t="s">
        <v>90</v>
      </c>
      <c r="D102" s="216">
        <v>6</v>
      </c>
      <c r="E102" s="216">
        <v>2</v>
      </c>
      <c r="F102" s="216">
        <v>4</v>
      </c>
    </row>
    <row r="103" spans="1:6" x14ac:dyDescent="0.25">
      <c r="A103" s="131" t="s">
        <v>28</v>
      </c>
      <c r="B103" s="26">
        <v>3</v>
      </c>
      <c r="C103" s="209" t="s">
        <v>514</v>
      </c>
      <c r="D103" s="216">
        <v>5</v>
      </c>
      <c r="E103" s="216">
        <v>1</v>
      </c>
      <c r="F103" s="216">
        <v>4</v>
      </c>
    </row>
    <row r="104" spans="1:6" ht="21" customHeight="1" x14ac:dyDescent="0.25">
      <c r="A104" s="131" t="s">
        <v>28</v>
      </c>
      <c r="B104" s="26">
        <v>4</v>
      </c>
      <c r="C104" s="209" t="s">
        <v>91</v>
      </c>
      <c r="D104" s="216">
        <v>10</v>
      </c>
      <c r="E104" s="216">
        <v>3</v>
      </c>
      <c r="F104" s="216">
        <v>7</v>
      </c>
    </row>
    <row r="105" spans="1:6" x14ac:dyDescent="0.25">
      <c r="A105" s="131" t="s">
        <v>28</v>
      </c>
      <c r="B105" s="26">
        <v>5</v>
      </c>
      <c r="C105" s="209" t="s">
        <v>92</v>
      </c>
      <c r="D105" s="216">
        <v>2</v>
      </c>
      <c r="E105" s="216">
        <v>0</v>
      </c>
      <c r="F105" s="216">
        <v>2</v>
      </c>
    </row>
    <row r="106" spans="1:6" ht="25.5" x14ac:dyDescent="0.25">
      <c r="A106" s="131" t="s">
        <v>28</v>
      </c>
      <c r="B106" s="26">
        <v>6</v>
      </c>
      <c r="C106" s="209" t="s">
        <v>623</v>
      </c>
      <c r="D106" s="216">
        <v>1</v>
      </c>
      <c r="E106" s="216">
        <v>0</v>
      </c>
      <c r="F106" s="216">
        <v>1</v>
      </c>
    </row>
    <row r="107" spans="1:6" x14ac:dyDescent="0.25">
      <c r="A107" s="131" t="s">
        <v>28</v>
      </c>
      <c r="B107" s="26">
        <v>7</v>
      </c>
      <c r="C107" s="209" t="s">
        <v>459</v>
      </c>
      <c r="D107" s="216">
        <v>1</v>
      </c>
      <c r="E107" s="216">
        <v>0</v>
      </c>
      <c r="F107" s="216">
        <v>1</v>
      </c>
    </row>
    <row r="108" spans="1:6" x14ac:dyDescent="0.25">
      <c r="A108" s="131" t="s">
        <v>28</v>
      </c>
      <c r="B108" s="26">
        <v>8</v>
      </c>
      <c r="C108" s="209" t="s">
        <v>460</v>
      </c>
      <c r="D108" s="216">
        <v>1</v>
      </c>
      <c r="E108" s="216">
        <v>0</v>
      </c>
      <c r="F108" s="216">
        <v>1</v>
      </c>
    </row>
    <row r="109" spans="1:6" x14ac:dyDescent="0.25">
      <c r="A109" s="23"/>
      <c r="B109" s="23"/>
      <c r="C109" s="179" t="s">
        <v>60</v>
      </c>
      <c r="D109" s="180">
        <f>SUM(D101:D108)</f>
        <v>28</v>
      </c>
      <c r="E109" s="180">
        <f>SUM(E101:E108)</f>
        <v>6</v>
      </c>
      <c r="F109" s="180">
        <f>SUM(F101:F108)</f>
        <v>22</v>
      </c>
    </row>
    <row r="110" spans="1:6" ht="52.5" customHeight="1" x14ac:dyDescent="0.25">
      <c r="A110" s="131" t="s">
        <v>29</v>
      </c>
      <c r="B110" s="26">
        <v>1</v>
      </c>
      <c r="C110" s="210" t="s">
        <v>484</v>
      </c>
      <c r="D110" s="216">
        <v>6</v>
      </c>
      <c r="E110" s="216">
        <v>2</v>
      </c>
      <c r="F110" s="216">
        <v>4</v>
      </c>
    </row>
    <row r="111" spans="1:6" ht="25.5" x14ac:dyDescent="0.25">
      <c r="A111" s="131" t="s">
        <v>29</v>
      </c>
      <c r="B111" s="26">
        <v>2</v>
      </c>
      <c r="C111" s="210" t="s">
        <v>485</v>
      </c>
      <c r="D111" s="216">
        <v>3</v>
      </c>
      <c r="E111" s="216">
        <v>1</v>
      </c>
      <c r="F111" s="216">
        <v>2</v>
      </c>
    </row>
    <row r="112" spans="1:6" ht="38.25" x14ac:dyDescent="0.25">
      <c r="A112" s="131" t="s">
        <v>29</v>
      </c>
      <c r="B112" s="26">
        <v>3</v>
      </c>
      <c r="C112" s="210" t="s">
        <v>486</v>
      </c>
      <c r="D112" s="216">
        <v>3</v>
      </c>
      <c r="E112" s="216">
        <v>1</v>
      </c>
      <c r="F112" s="216">
        <v>2</v>
      </c>
    </row>
    <row r="113" spans="1:6" ht="25.5" x14ac:dyDescent="0.25">
      <c r="A113" s="131" t="s">
        <v>29</v>
      </c>
      <c r="B113" s="26">
        <v>4</v>
      </c>
      <c r="C113" s="210" t="s">
        <v>487</v>
      </c>
      <c r="D113" s="216">
        <v>7</v>
      </c>
      <c r="E113" s="216">
        <v>2</v>
      </c>
      <c r="F113" s="216">
        <v>5</v>
      </c>
    </row>
    <row r="114" spans="1:6" ht="25.5" x14ac:dyDescent="0.25">
      <c r="A114" s="131" t="s">
        <v>29</v>
      </c>
      <c r="B114" s="26">
        <v>5</v>
      </c>
      <c r="C114" s="210" t="s">
        <v>461</v>
      </c>
      <c r="D114" s="216">
        <v>3</v>
      </c>
      <c r="E114" s="216">
        <v>0</v>
      </c>
      <c r="F114" s="216">
        <v>3</v>
      </c>
    </row>
    <row r="115" spans="1:6" x14ac:dyDescent="0.25">
      <c r="A115" s="131" t="s">
        <v>29</v>
      </c>
      <c r="B115" s="26">
        <v>6</v>
      </c>
      <c r="C115" s="210" t="s">
        <v>93</v>
      </c>
      <c r="D115" s="216">
        <v>2</v>
      </c>
      <c r="E115" s="216">
        <v>0</v>
      </c>
      <c r="F115" s="216">
        <v>2</v>
      </c>
    </row>
    <row r="116" spans="1:6" x14ac:dyDescent="0.25">
      <c r="A116" s="23"/>
      <c r="B116" s="23"/>
      <c r="C116" s="179" t="s">
        <v>60</v>
      </c>
      <c r="D116" s="180">
        <f>SUM(D110:D115)</f>
        <v>24</v>
      </c>
      <c r="E116" s="180">
        <f>SUM(E110:E115)</f>
        <v>6</v>
      </c>
      <c r="F116" s="180">
        <f>SUM(F110:F115)</f>
        <v>18</v>
      </c>
    </row>
    <row r="117" spans="1:6" ht="28.5" customHeight="1" x14ac:dyDescent="0.25">
      <c r="A117" s="131" t="s">
        <v>30</v>
      </c>
      <c r="B117" s="26">
        <v>1</v>
      </c>
      <c r="C117" s="211" t="s">
        <v>488</v>
      </c>
      <c r="D117" s="216">
        <v>8</v>
      </c>
      <c r="E117" s="216">
        <v>2</v>
      </c>
      <c r="F117" s="216">
        <v>6</v>
      </c>
    </row>
    <row r="118" spans="1:6" ht="24.75" customHeight="1" x14ac:dyDescent="0.25">
      <c r="A118" s="131" t="s">
        <v>30</v>
      </c>
      <c r="B118" s="26">
        <v>2</v>
      </c>
      <c r="C118" s="211" t="s">
        <v>489</v>
      </c>
      <c r="D118" s="216">
        <v>6</v>
      </c>
      <c r="E118" s="216">
        <v>2</v>
      </c>
      <c r="F118" s="216">
        <v>4</v>
      </c>
    </row>
    <row r="119" spans="1:6" x14ac:dyDescent="0.25">
      <c r="A119" s="131" t="s">
        <v>30</v>
      </c>
      <c r="B119" s="26">
        <v>3</v>
      </c>
      <c r="C119" s="211" t="s">
        <v>490</v>
      </c>
      <c r="D119" s="216">
        <v>6</v>
      </c>
      <c r="E119" s="216">
        <v>1</v>
      </c>
      <c r="F119" s="216">
        <v>4</v>
      </c>
    </row>
    <row r="120" spans="1:6" x14ac:dyDescent="0.25">
      <c r="A120" s="131" t="s">
        <v>30</v>
      </c>
      <c r="B120" s="26">
        <v>4</v>
      </c>
      <c r="C120" s="211" t="s">
        <v>491</v>
      </c>
      <c r="D120" s="216">
        <v>7</v>
      </c>
      <c r="E120" s="216">
        <v>2</v>
      </c>
      <c r="F120" s="216">
        <v>5</v>
      </c>
    </row>
    <row r="121" spans="1:6" x14ac:dyDescent="0.25">
      <c r="A121" s="131" t="s">
        <v>30</v>
      </c>
      <c r="B121" s="26">
        <v>5</v>
      </c>
      <c r="C121" s="211" t="s">
        <v>492</v>
      </c>
      <c r="D121" s="216">
        <v>1</v>
      </c>
      <c r="E121" s="216">
        <v>0</v>
      </c>
      <c r="F121" s="216">
        <v>1</v>
      </c>
    </row>
    <row r="122" spans="1:6" x14ac:dyDescent="0.25">
      <c r="A122" s="131" t="s">
        <v>30</v>
      </c>
      <c r="B122" s="26">
        <v>6</v>
      </c>
      <c r="C122" s="211" t="s">
        <v>493</v>
      </c>
      <c r="D122" s="216">
        <v>2</v>
      </c>
      <c r="E122" s="216">
        <v>0</v>
      </c>
      <c r="F122" s="216">
        <v>2</v>
      </c>
    </row>
    <row r="123" spans="1:6" x14ac:dyDescent="0.25">
      <c r="A123" s="131" t="s">
        <v>30</v>
      </c>
      <c r="B123" s="26">
        <v>7</v>
      </c>
      <c r="C123" s="211" t="s">
        <v>494</v>
      </c>
      <c r="D123" s="216">
        <v>2</v>
      </c>
      <c r="E123" s="216">
        <v>0</v>
      </c>
      <c r="F123" s="216">
        <v>2</v>
      </c>
    </row>
    <row r="124" spans="1:6" x14ac:dyDescent="0.25">
      <c r="A124" s="131" t="s">
        <v>30</v>
      </c>
      <c r="B124" s="26">
        <v>8</v>
      </c>
      <c r="C124" s="211" t="s">
        <v>495</v>
      </c>
      <c r="D124" s="216">
        <v>2</v>
      </c>
      <c r="E124" s="216">
        <v>0</v>
      </c>
      <c r="F124" s="216">
        <v>2</v>
      </c>
    </row>
    <row r="125" spans="1:6" ht="25.5" x14ac:dyDescent="0.25">
      <c r="A125" s="131" t="s">
        <v>30</v>
      </c>
      <c r="B125" s="26">
        <v>9</v>
      </c>
      <c r="C125" s="211" t="s">
        <v>462</v>
      </c>
      <c r="D125" s="216">
        <v>1</v>
      </c>
      <c r="E125" s="216">
        <v>0</v>
      </c>
      <c r="F125" s="216">
        <v>1</v>
      </c>
    </row>
    <row r="126" spans="1:6" ht="25.5" x14ac:dyDescent="0.25">
      <c r="A126" s="131" t="s">
        <v>30</v>
      </c>
      <c r="B126" s="26">
        <v>10</v>
      </c>
      <c r="C126" s="211" t="s">
        <v>463</v>
      </c>
      <c r="D126" s="216">
        <v>2</v>
      </c>
      <c r="E126" s="216">
        <v>0</v>
      </c>
      <c r="F126" s="216">
        <v>2</v>
      </c>
    </row>
    <row r="127" spans="1:6" x14ac:dyDescent="0.25">
      <c r="A127" s="131" t="s">
        <v>30</v>
      </c>
      <c r="B127" s="26">
        <v>11</v>
      </c>
      <c r="C127" s="211" t="s">
        <v>464</v>
      </c>
      <c r="D127" s="216">
        <v>1</v>
      </c>
      <c r="E127" s="216">
        <v>0</v>
      </c>
      <c r="F127" s="216">
        <v>1</v>
      </c>
    </row>
    <row r="128" spans="1:6" x14ac:dyDescent="0.25">
      <c r="A128" s="131" t="s">
        <v>30</v>
      </c>
      <c r="B128" s="26">
        <v>12</v>
      </c>
      <c r="C128" s="211" t="s">
        <v>94</v>
      </c>
      <c r="D128" s="216">
        <v>1</v>
      </c>
      <c r="E128" s="216">
        <v>0</v>
      </c>
      <c r="F128" s="216">
        <v>1</v>
      </c>
    </row>
    <row r="129" spans="1:6" x14ac:dyDescent="0.25">
      <c r="A129" s="131" t="s">
        <v>30</v>
      </c>
      <c r="B129" s="26">
        <v>13</v>
      </c>
      <c r="C129" s="211" t="s">
        <v>465</v>
      </c>
      <c r="D129" s="216">
        <v>3</v>
      </c>
      <c r="E129" s="216">
        <v>0</v>
      </c>
      <c r="F129" s="216">
        <v>3</v>
      </c>
    </row>
    <row r="130" spans="1:6" x14ac:dyDescent="0.25">
      <c r="A130" s="23"/>
      <c r="B130" s="23"/>
      <c r="C130" s="187" t="s">
        <v>60</v>
      </c>
      <c r="D130" s="181">
        <f>SUM(D117:D129)</f>
        <v>42</v>
      </c>
      <c r="E130" s="181">
        <f>SUM(E117:E129)</f>
        <v>7</v>
      </c>
      <c r="F130" s="181">
        <f>SUM(F117:F129)</f>
        <v>34</v>
      </c>
    </row>
    <row r="131" spans="1:6" x14ac:dyDescent="0.25">
      <c r="A131" s="131" t="s">
        <v>31</v>
      </c>
      <c r="B131" s="26">
        <v>1</v>
      </c>
      <c r="C131" s="212" t="s">
        <v>95</v>
      </c>
      <c r="D131" s="216">
        <v>5</v>
      </c>
      <c r="E131" s="216">
        <v>1</v>
      </c>
      <c r="F131" s="216">
        <v>4</v>
      </c>
    </row>
    <row r="132" spans="1:6" x14ac:dyDescent="0.25">
      <c r="A132" s="131" t="s">
        <v>31</v>
      </c>
      <c r="B132" s="26">
        <v>2</v>
      </c>
      <c r="C132" s="212" t="s">
        <v>96</v>
      </c>
      <c r="D132" s="216">
        <v>9</v>
      </c>
      <c r="E132" s="216">
        <v>3</v>
      </c>
      <c r="F132" s="216">
        <v>6</v>
      </c>
    </row>
    <row r="133" spans="1:6" x14ac:dyDescent="0.25">
      <c r="A133" s="131" t="s">
        <v>31</v>
      </c>
      <c r="B133" s="26">
        <v>3</v>
      </c>
      <c r="C133" s="212" t="s">
        <v>97</v>
      </c>
      <c r="D133" s="216">
        <v>8</v>
      </c>
      <c r="E133" s="216">
        <v>2</v>
      </c>
      <c r="F133" s="216">
        <v>6</v>
      </c>
    </row>
    <row r="134" spans="1:6" x14ac:dyDescent="0.25">
      <c r="A134" s="131" t="s">
        <v>31</v>
      </c>
      <c r="B134" s="26">
        <v>4</v>
      </c>
      <c r="C134" s="212" t="s">
        <v>98</v>
      </c>
      <c r="D134" s="216">
        <v>2</v>
      </c>
      <c r="E134" s="216">
        <v>0</v>
      </c>
      <c r="F134" s="216">
        <v>2</v>
      </c>
    </row>
    <row r="135" spans="1:6" x14ac:dyDescent="0.25">
      <c r="A135" s="131" t="s">
        <v>31</v>
      </c>
      <c r="B135" s="26">
        <v>5</v>
      </c>
      <c r="C135" s="212" t="s">
        <v>99</v>
      </c>
      <c r="D135" s="216">
        <v>2</v>
      </c>
      <c r="E135" s="216">
        <v>0</v>
      </c>
      <c r="F135" s="216">
        <v>2</v>
      </c>
    </row>
    <row r="136" spans="1:6" x14ac:dyDescent="0.25">
      <c r="A136" s="131" t="s">
        <v>31</v>
      </c>
      <c r="B136" s="26">
        <v>6</v>
      </c>
      <c r="C136" s="212" t="s">
        <v>100</v>
      </c>
      <c r="D136" s="216">
        <v>5</v>
      </c>
      <c r="E136" s="216">
        <v>1</v>
      </c>
      <c r="F136" s="216">
        <v>4</v>
      </c>
    </row>
    <row r="137" spans="1:6" x14ac:dyDescent="0.25">
      <c r="A137" s="131" t="s">
        <v>31</v>
      </c>
      <c r="B137" s="26">
        <v>7</v>
      </c>
      <c r="C137" s="212" t="s">
        <v>101</v>
      </c>
      <c r="D137" s="216">
        <v>5</v>
      </c>
      <c r="E137" s="216">
        <v>0</v>
      </c>
      <c r="F137" s="216">
        <v>5</v>
      </c>
    </row>
    <row r="138" spans="1:6" x14ac:dyDescent="0.25">
      <c r="A138" s="131" t="s">
        <v>31</v>
      </c>
      <c r="B138" s="26">
        <v>8</v>
      </c>
      <c r="C138" s="212" t="s">
        <v>102</v>
      </c>
      <c r="D138" s="216">
        <v>10</v>
      </c>
      <c r="E138" s="216">
        <v>3</v>
      </c>
      <c r="F138" s="216">
        <v>7</v>
      </c>
    </row>
    <row r="139" spans="1:6" x14ac:dyDescent="0.25">
      <c r="A139" s="131" t="s">
        <v>31</v>
      </c>
      <c r="B139" s="26">
        <v>9</v>
      </c>
      <c r="C139" s="212" t="s">
        <v>531</v>
      </c>
      <c r="D139" s="216">
        <v>2</v>
      </c>
      <c r="E139" s="216">
        <v>0</v>
      </c>
      <c r="F139" s="216">
        <v>2</v>
      </c>
    </row>
    <row r="140" spans="1:6" x14ac:dyDescent="0.25">
      <c r="A140" s="131" t="s">
        <v>31</v>
      </c>
      <c r="B140" s="26">
        <v>10</v>
      </c>
      <c r="C140" s="212" t="s">
        <v>103</v>
      </c>
      <c r="D140" s="216">
        <v>9</v>
      </c>
      <c r="E140" s="216">
        <v>3</v>
      </c>
      <c r="F140" s="216">
        <v>6</v>
      </c>
    </row>
    <row r="141" spans="1:6" x14ac:dyDescent="0.25">
      <c r="A141" s="131" t="s">
        <v>31</v>
      </c>
      <c r="B141" s="26">
        <v>11</v>
      </c>
      <c r="C141" s="212" t="s">
        <v>104</v>
      </c>
      <c r="D141" s="216">
        <v>1</v>
      </c>
      <c r="E141" s="216">
        <v>0</v>
      </c>
      <c r="F141" s="216">
        <v>1</v>
      </c>
    </row>
    <row r="142" spans="1:6" x14ac:dyDescent="0.25">
      <c r="A142" s="131" t="s">
        <v>31</v>
      </c>
      <c r="B142" s="26">
        <v>12</v>
      </c>
      <c r="C142" s="212" t="s">
        <v>105</v>
      </c>
      <c r="D142" s="216">
        <v>1</v>
      </c>
      <c r="E142" s="216">
        <v>0</v>
      </c>
      <c r="F142" s="216">
        <v>1</v>
      </c>
    </row>
    <row r="143" spans="1:6" x14ac:dyDescent="0.25">
      <c r="A143" s="131" t="s">
        <v>31</v>
      </c>
      <c r="B143" s="26">
        <v>13</v>
      </c>
      <c r="C143" s="212" t="s">
        <v>466</v>
      </c>
      <c r="D143" s="216">
        <v>1</v>
      </c>
      <c r="E143" s="216">
        <v>0</v>
      </c>
      <c r="F143" s="216">
        <v>1</v>
      </c>
    </row>
    <row r="144" spans="1:6" x14ac:dyDescent="0.25">
      <c r="A144" s="23"/>
      <c r="B144" s="23"/>
      <c r="C144" s="179" t="s">
        <v>60</v>
      </c>
      <c r="D144" s="181">
        <f>SUM(D131:D143)</f>
        <v>60</v>
      </c>
      <c r="E144" s="181">
        <f>SUM(E131:E143)</f>
        <v>13</v>
      </c>
      <c r="F144" s="181">
        <f>SUM(F131:F143)</f>
        <v>47</v>
      </c>
    </row>
    <row r="145" spans="1:6" x14ac:dyDescent="0.25">
      <c r="A145" s="131" t="s">
        <v>32</v>
      </c>
      <c r="B145" s="26">
        <v>1</v>
      </c>
      <c r="C145" s="213" t="s">
        <v>496</v>
      </c>
      <c r="D145" s="216">
        <v>3</v>
      </c>
      <c r="E145" s="216">
        <v>1</v>
      </c>
      <c r="F145" s="216">
        <v>2</v>
      </c>
    </row>
    <row r="146" spans="1:6" x14ac:dyDescent="0.25">
      <c r="A146" s="131" t="s">
        <v>32</v>
      </c>
      <c r="B146" s="26">
        <v>2</v>
      </c>
      <c r="C146" s="213" t="s">
        <v>106</v>
      </c>
      <c r="D146" s="216">
        <v>10</v>
      </c>
      <c r="E146" s="216">
        <v>2</v>
      </c>
      <c r="F146" s="216">
        <v>8</v>
      </c>
    </row>
    <row r="147" spans="1:6" x14ac:dyDescent="0.25">
      <c r="A147" s="131" t="s">
        <v>32</v>
      </c>
      <c r="B147" s="26">
        <v>3</v>
      </c>
      <c r="C147" s="213" t="s">
        <v>107</v>
      </c>
      <c r="D147" s="216">
        <v>11</v>
      </c>
      <c r="E147" s="216">
        <v>3</v>
      </c>
      <c r="F147" s="216">
        <v>8</v>
      </c>
    </row>
    <row r="148" spans="1:6" x14ac:dyDescent="0.25">
      <c r="A148" s="131" t="s">
        <v>32</v>
      </c>
      <c r="B148" s="26">
        <v>4</v>
      </c>
      <c r="C148" s="213" t="s">
        <v>108</v>
      </c>
      <c r="D148" s="216">
        <v>10</v>
      </c>
      <c r="E148" s="216">
        <v>2</v>
      </c>
      <c r="F148" s="216">
        <v>8</v>
      </c>
    </row>
    <row r="149" spans="1:6" ht="25.5" x14ac:dyDescent="0.25">
      <c r="A149" s="131" t="s">
        <v>32</v>
      </c>
      <c r="B149" s="26">
        <v>5</v>
      </c>
      <c r="C149" s="213" t="s">
        <v>639</v>
      </c>
      <c r="D149" s="216">
        <v>3</v>
      </c>
      <c r="E149" s="216">
        <v>0</v>
      </c>
      <c r="F149" s="216">
        <v>3</v>
      </c>
    </row>
    <row r="150" spans="1:6" ht="25.5" x14ac:dyDescent="0.25">
      <c r="A150" s="131" t="s">
        <v>32</v>
      </c>
      <c r="B150" s="26">
        <v>6</v>
      </c>
      <c r="C150" s="213" t="s">
        <v>109</v>
      </c>
      <c r="D150" s="216">
        <v>3</v>
      </c>
      <c r="E150" s="216">
        <v>0</v>
      </c>
      <c r="F150" s="216">
        <v>3</v>
      </c>
    </row>
    <row r="151" spans="1:6" ht="25.5" x14ac:dyDescent="0.25">
      <c r="A151" s="131" t="s">
        <v>32</v>
      </c>
      <c r="B151" s="26">
        <v>7</v>
      </c>
      <c r="C151" s="213" t="s">
        <v>110</v>
      </c>
      <c r="D151" s="216">
        <v>2</v>
      </c>
      <c r="E151" s="216">
        <v>1</v>
      </c>
      <c r="F151" s="216">
        <v>1</v>
      </c>
    </row>
    <row r="152" spans="1:6" ht="25.5" x14ac:dyDescent="0.25">
      <c r="A152" s="131" t="s">
        <v>32</v>
      </c>
      <c r="B152" s="26">
        <v>8</v>
      </c>
      <c r="C152" s="213" t="s">
        <v>111</v>
      </c>
      <c r="D152" s="216">
        <v>3</v>
      </c>
      <c r="E152" s="216">
        <v>1</v>
      </c>
      <c r="F152" s="216">
        <v>2</v>
      </c>
    </row>
    <row r="153" spans="1:6" ht="25.5" x14ac:dyDescent="0.25">
      <c r="A153" s="131" t="s">
        <v>32</v>
      </c>
      <c r="B153" s="26">
        <v>9</v>
      </c>
      <c r="C153" s="213" t="s">
        <v>112</v>
      </c>
      <c r="D153" s="216">
        <v>3</v>
      </c>
      <c r="E153" s="216">
        <v>1</v>
      </c>
      <c r="F153" s="216">
        <v>2</v>
      </c>
    </row>
    <row r="154" spans="1:6" ht="25.5" x14ac:dyDescent="0.25">
      <c r="A154" s="131" t="s">
        <v>32</v>
      </c>
      <c r="B154" s="26">
        <v>10</v>
      </c>
      <c r="C154" s="213" t="s">
        <v>113</v>
      </c>
      <c r="D154" s="216">
        <v>11</v>
      </c>
      <c r="E154" s="216">
        <v>3</v>
      </c>
      <c r="F154" s="216">
        <v>8</v>
      </c>
    </row>
    <row r="155" spans="1:6" ht="25.5" x14ac:dyDescent="0.25">
      <c r="A155" s="131" t="s">
        <v>32</v>
      </c>
      <c r="B155" s="26">
        <v>11</v>
      </c>
      <c r="C155" s="213" t="s">
        <v>114</v>
      </c>
      <c r="D155" s="216">
        <v>5</v>
      </c>
      <c r="E155" s="216">
        <v>1</v>
      </c>
      <c r="F155" s="216">
        <v>4</v>
      </c>
    </row>
    <row r="156" spans="1:6" x14ac:dyDescent="0.25">
      <c r="A156" s="131" t="s">
        <v>32</v>
      </c>
      <c r="B156" s="26">
        <v>12</v>
      </c>
      <c r="C156" s="213" t="s">
        <v>115</v>
      </c>
      <c r="D156" s="216">
        <v>10</v>
      </c>
      <c r="E156" s="216">
        <v>2</v>
      </c>
      <c r="F156" s="216">
        <v>8</v>
      </c>
    </row>
    <row r="157" spans="1:6" ht="25.5" x14ac:dyDescent="0.25">
      <c r="A157" s="131" t="s">
        <v>32</v>
      </c>
      <c r="B157" s="26">
        <v>13</v>
      </c>
      <c r="C157" s="213" t="s">
        <v>497</v>
      </c>
      <c r="D157" s="216">
        <v>5</v>
      </c>
      <c r="E157" s="216">
        <v>1</v>
      </c>
      <c r="F157" s="216">
        <v>4</v>
      </c>
    </row>
    <row r="158" spans="1:6" ht="25.5" x14ac:dyDescent="0.25">
      <c r="A158" s="131" t="s">
        <v>32</v>
      </c>
      <c r="B158" s="26">
        <v>14</v>
      </c>
      <c r="C158" s="213" t="s">
        <v>116</v>
      </c>
      <c r="D158" s="216">
        <v>3</v>
      </c>
      <c r="E158" s="216">
        <v>1</v>
      </c>
      <c r="F158" s="216">
        <v>2</v>
      </c>
    </row>
    <row r="159" spans="1:6" ht="25.5" x14ac:dyDescent="0.25">
      <c r="A159" s="131" t="s">
        <v>32</v>
      </c>
      <c r="B159" s="26">
        <v>15</v>
      </c>
      <c r="C159" s="213" t="s">
        <v>498</v>
      </c>
      <c r="D159" s="216">
        <v>5</v>
      </c>
      <c r="E159" s="216">
        <v>0</v>
      </c>
      <c r="F159" s="216">
        <v>5</v>
      </c>
    </row>
    <row r="160" spans="1:6" x14ac:dyDescent="0.25">
      <c r="A160" s="131" t="s">
        <v>32</v>
      </c>
      <c r="B160" s="26">
        <v>16</v>
      </c>
      <c r="C160" s="213" t="s">
        <v>467</v>
      </c>
      <c r="D160" s="216">
        <v>1</v>
      </c>
      <c r="E160" s="216">
        <v>0</v>
      </c>
      <c r="F160" s="216">
        <v>1</v>
      </c>
    </row>
    <row r="161" spans="1:6" x14ac:dyDescent="0.25">
      <c r="A161" s="23"/>
      <c r="B161" s="23"/>
      <c r="C161" s="179" t="s">
        <v>60</v>
      </c>
      <c r="D161" s="180">
        <f>SUM(D145:D160)</f>
        <v>88</v>
      </c>
      <c r="E161" s="180">
        <f>SUM(E145:E160)</f>
        <v>19</v>
      </c>
      <c r="F161" s="180">
        <f>SUM(F145:F160)</f>
        <v>69</v>
      </c>
    </row>
    <row r="162" spans="1:6" x14ac:dyDescent="0.25">
      <c r="A162" s="131" t="s">
        <v>33</v>
      </c>
      <c r="B162" s="26">
        <v>1</v>
      </c>
      <c r="C162" s="214" t="s">
        <v>499</v>
      </c>
      <c r="D162" s="216">
        <v>6</v>
      </c>
      <c r="E162" s="216">
        <v>1</v>
      </c>
      <c r="F162" s="216">
        <v>5</v>
      </c>
    </row>
    <row r="163" spans="1:6" x14ac:dyDescent="0.25">
      <c r="A163" s="131" t="s">
        <v>33</v>
      </c>
      <c r="B163" s="26">
        <v>2</v>
      </c>
      <c r="C163" s="214" t="s">
        <v>500</v>
      </c>
      <c r="D163" s="216">
        <v>6</v>
      </c>
      <c r="E163" s="216">
        <v>1</v>
      </c>
      <c r="F163" s="216">
        <v>5</v>
      </c>
    </row>
    <row r="164" spans="1:6" x14ac:dyDescent="0.25">
      <c r="A164" s="131" t="s">
        <v>33</v>
      </c>
      <c r="B164" s="26">
        <v>3</v>
      </c>
      <c r="C164" s="214" t="s">
        <v>501</v>
      </c>
      <c r="D164" s="216">
        <v>3</v>
      </c>
      <c r="E164" s="216">
        <v>1</v>
      </c>
      <c r="F164" s="216">
        <v>2</v>
      </c>
    </row>
    <row r="165" spans="1:6" x14ac:dyDescent="0.25">
      <c r="A165" s="131" t="s">
        <v>33</v>
      </c>
      <c r="B165" s="26">
        <v>4</v>
      </c>
      <c r="C165" s="214" t="s">
        <v>502</v>
      </c>
      <c r="D165" s="216">
        <v>2</v>
      </c>
      <c r="E165" s="216">
        <v>1</v>
      </c>
      <c r="F165" s="216">
        <v>1</v>
      </c>
    </row>
    <row r="166" spans="1:6" x14ac:dyDescent="0.25">
      <c r="A166" s="131" t="s">
        <v>33</v>
      </c>
      <c r="B166" s="26">
        <v>5</v>
      </c>
      <c r="C166" s="214" t="s">
        <v>503</v>
      </c>
      <c r="D166" s="216">
        <v>4</v>
      </c>
      <c r="E166" s="216">
        <v>1</v>
      </c>
      <c r="F166" s="216">
        <v>3</v>
      </c>
    </row>
    <row r="167" spans="1:6" x14ac:dyDescent="0.25">
      <c r="A167" s="131" t="s">
        <v>33</v>
      </c>
      <c r="B167" s="26">
        <v>6</v>
      </c>
      <c r="C167" s="214" t="s">
        <v>504</v>
      </c>
      <c r="D167" s="216">
        <v>3</v>
      </c>
      <c r="E167" s="216">
        <v>1</v>
      </c>
      <c r="F167" s="216">
        <v>2</v>
      </c>
    </row>
    <row r="168" spans="1:6" x14ac:dyDescent="0.25">
      <c r="A168" s="131" t="s">
        <v>33</v>
      </c>
      <c r="B168" s="26">
        <v>7</v>
      </c>
      <c r="C168" s="214" t="s">
        <v>505</v>
      </c>
      <c r="D168" s="216">
        <v>6</v>
      </c>
      <c r="E168" s="216">
        <v>2</v>
      </c>
      <c r="F168" s="216">
        <v>4</v>
      </c>
    </row>
    <row r="169" spans="1:6" x14ac:dyDescent="0.25">
      <c r="A169" s="131" t="s">
        <v>33</v>
      </c>
      <c r="B169" s="26">
        <v>8</v>
      </c>
      <c r="C169" s="214" t="s">
        <v>654</v>
      </c>
      <c r="D169" s="216">
        <v>1</v>
      </c>
      <c r="E169" s="216">
        <v>0</v>
      </c>
      <c r="F169" s="216">
        <v>1</v>
      </c>
    </row>
    <row r="170" spans="1:6" x14ac:dyDescent="0.25">
      <c r="A170" s="23"/>
      <c r="B170" s="23"/>
      <c r="C170" s="179" t="s">
        <v>60</v>
      </c>
      <c r="D170" s="180">
        <f>SUM(D162:D169)</f>
        <v>31</v>
      </c>
      <c r="E170" s="180">
        <f>SUM(E162:E169)</f>
        <v>8</v>
      </c>
      <c r="F170" s="180">
        <f>SUM(F162:F169)</f>
        <v>23</v>
      </c>
    </row>
    <row r="171" spans="1:6" ht="25.5" x14ac:dyDescent="0.25">
      <c r="A171" s="133" t="s">
        <v>34</v>
      </c>
      <c r="B171" s="132">
        <v>1</v>
      </c>
      <c r="C171" s="215" t="s">
        <v>532</v>
      </c>
      <c r="D171" s="216">
        <v>13</v>
      </c>
      <c r="E171" s="216">
        <v>2</v>
      </c>
      <c r="F171" s="216">
        <v>11</v>
      </c>
    </row>
    <row r="172" spans="1:6" ht="21.75" customHeight="1" x14ac:dyDescent="0.25">
      <c r="A172" s="133" t="s">
        <v>34</v>
      </c>
      <c r="B172" s="132">
        <v>2</v>
      </c>
      <c r="C172" s="215" t="s">
        <v>533</v>
      </c>
      <c r="D172" s="216">
        <v>14</v>
      </c>
      <c r="E172" s="216">
        <v>4</v>
      </c>
      <c r="F172" s="216">
        <v>10</v>
      </c>
    </row>
    <row r="173" spans="1:6" x14ac:dyDescent="0.25">
      <c r="A173" s="133" t="s">
        <v>34</v>
      </c>
      <c r="B173" s="132">
        <v>3</v>
      </c>
      <c r="C173" s="215" t="s">
        <v>534</v>
      </c>
      <c r="D173" s="216">
        <v>18</v>
      </c>
      <c r="E173" s="216">
        <v>6</v>
      </c>
      <c r="F173" s="216">
        <v>12</v>
      </c>
    </row>
    <row r="174" spans="1:6" x14ac:dyDescent="0.25">
      <c r="A174" s="133" t="s">
        <v>34</v>
      </c>
      <c r="B174" s="132">
        <v>4</v>
      </c>
      <c r="C174" s="215" t="s">
        <v>625</v>
      </c>
      <c r="D174" s="216">
        <v>22</v>
      </c>
      <c r="E174" s="216">
        <v>3</v>
      </c>
      <c r="F174" s="216">
        <v>19</v>
      </c>
    </row>
    <row r="175" spans="1:6" ht="25.5" x14ac:dyDescent="0.25">
      <c r="A175" s="133" t="s">
        <v>34</v>
      </c>
      <c r="B175" s="132">
        <v>5</v>
      </c>
      <c r="C175" s="215" t="s">
        <v>535</v>
      </c>
      <c r="D175" s="216">
        <v>12</v>
      </c>
      <c r="E175" s="216">
        <v>2</v>
      </c>
      <c r="F175" s="216">
        <v>10</v>
      </c>
    </row>
    <row r="176" spans="1:6" ht="25.5" x14ac:dyDescent="0.25">
      <c r="A176" s="133" t="s">
        <v>34</v>
      </c>
      <c r="B176" s="132">
        <v>6</v>
      </c>
      <c r="C176" s="215" t="s">
        <v>626</v>
      </c>
      <c r="D176" s="216">
        <v>6</v>
      </c>
      <c r="E176" s="216">
        <v>2</v>
      </c>
      <c r="F176" s="216">
        <v>4</v>
      </c>
    </row>
    <row r="177" spans="1:6" ht="25.5" x14ac:dyDescent="0.25">
      <c r="A177" s="133" t="s">
        <v>34</v>
      </c>
      <c r="B177" s="132">
        <v>7</v>
      </c>
      <c r="C177" s="215" t="s">
        <v>627</v>
      </c>
      <c r="D177" s="216">
        <v>6</v>
      </c>
      <c r="E177" s="216">
        <v>1</v>
      </c>
      <c r="F177" s="216">
        <v>5</v>
      </c>
    </row>
    <row r="178" spans="1:6" x14ac:dyDescent="0.25">
      <c r="A178" s="133" t="s">
        <v>34</v>
      </c>
      <c r="B178" s="132">
        <v>8</v>
      </c>
      <c r="C178" s="215" t="s">
        <v>536</v>
      </c>
      <c r="D178" s="216">
        <v>13</v>
      </c>
      <c r="E178" s="216">
        <v>0</v>
      </c>
      <c r="F178" s="216">
        <v>13</v>
      </c>
    </row>
    <row r="179" spans="1:6" x14ac:dyDescent="0.25">
      <c r="A179" s="133" t="s">
        <v>34</v>
      </c>
      <c r="B179" s="132">
        <v>9</v>
      </c>
      <c r="C179" s="215" t="s">
        <v>628</v>
      </c>
      <c r="D179" s="216">
        <v>10</v>
      </c>
      <c r="E179" s="216">
        <v>2</v>
      </c>
      <c r="F179" s="216">
        <v>8</v>
      </c>
    </row>
    <row r="180" spans="1:6" ht="21" customHeight="1" x14ac:dyDescent="0.25">
      <c r="A180" s="133" t="s">
        <v>34</v>
      </c>
      <c r="B180" s="132">
        <v>10</v>
      </c>
      <c r="C180" s="215" t="s">
        <v>537</v>
      </c>
      <c r="D180" s="216">
        <v>12</v>
      </c>
      <c r="E180" s="216">
        <v>2</v>
      </c>
      <c r="F180" s="216">
        <v>10</v>
      </c>
    </row>
    <row r="181" spans="1:6" ht="25.5" x14ac:dyDescent="0.25">
      <c r="A181" s="133" t="s">
        <v>34</v>
      </c>
      <c r="B181" s="132">
        <v>11</v>
      </c>
      <c r="C181" s="215" t="s">
        <v>629</v>
      </c>
      <c r="D181" s="216">
        <v>13</v>
      </c>
      <c r="E181" s="216">
        <v>3</v>
      </c>
      <c r="F181" s="216">
        <v>10</v>
      </c>
    </row>
    <row r="182" spans="1:6" ht="25.5" x14ac:dyDescent="0.25">
      <c r="A182" s="133" t="s">
        <v>34</v>
      </c>
      <c r="B182" s="132">
        <v>12</v>
      </c>
      <c r="C182" s="215" t="s">
        <v>538</v>
      </c>
      <c r="D182" s="216">
        <v>12</v>
      </c>
      <c r="E182" s="216">
        <v>4</v>
      </c>
      <c r="F182" s="216">
        <v>8</v>
      </c>
    </row>
    <row r="183" spans="1:6" ht="20.25" customHeight="1" x14ac:dyDescent="0.25">
      <c r="A183" s="133" t="s">
        <v>34</v>
      </c>
      <c r="B183" s="132">
        <v>13</v>
      </c>
      <c r="C183" s="215" t="s">
        <v>539</v>
      </c>
      <c r="D183" s="216">
        <v>12</v>
      </c>
      <c r="E183" s="216">
        <v>2</v>
      </c>
      <c r="F183" s="216">
        <v>10</v>
      </c>
    </row>
    <row r="184" spans="1:6" ht="25.5" x14ac:dyDescent="0.25">
      <c r="A184" s="133" t="s">
        <v>34</v>
      </c>
      <c r="B184" s="132">
        <v>14</v>
      </c>
      <c r="C184" s="215" t="s">
        <v>540</v>
      </c>
      <c r="D184" s="216">
        <v>7</v>
      </c>
      <c r="E184" s="216">
        <v>1</v>
      </c>
      <c r="F184" s="216">
        <v>6</v>
      </c>
    </row>
    <row r="185" spans="1:6" x14ac:dyDescent="0.25">
      <c r="A185" s="133" t="s">
        <v>34</v>
      </c>
      <c r="B185" s="132">
        <v>15</v>
      </c>
      <c r="C185" s="215" t="s">
        <v>630</v>
      </c>
      <c r="D185" s="216">
        <v>12</v>
      </c>
      <c r="E185" s="216">
        <v>2</v>
      </c>
      <c r="F185" s="216">
        <v>10</v>
      </c>
    </row>
    <row r="186" spans="1:6" x14ac:dyDescent="0.25">
      <c r="A186" s="133" t="s">
        <v>34</v>
      </c>
      <c r="B186" s="132">
        <v>16</v>
      </c>
      <c r="C186" s="215" t="s">
        <v>631</v>
      </c>
      <c r="D186" s="216">
        <v>12</v>
      </c>
      <c r="E186" s="216">
        <v>2</v>
      </c>
      <c r="F186" s="216">
        <v>9</v>
      </c>
    </row>
    <row r="187" spans="1:6" ht="25.5" x14ac:dyDescent="0.25">
      <c r="A187" s="133" t="s">
        <v>34</v>
      </c>
      <c r="B187" s="132">
        <v>17</v>
      </c>
      <c r="C187" s="215" t="s">
        <v>541</v>
      </c>
      <c r="D187" s="216">
        <v>12</v>
      </c>
      <c r="E187" s="216">
        <v>3</v>
      </c>
      <c r="F187" s="216">
        <v>9</v>
      </c>
    </row>
    <row r="188" spans="1:6" ht="25.5" x14ac:dyDescent="0.25">
      <c r="A188" s="133" t="s">
        <v>34</v>
      </c>
      <c r="B188" s="132">
        <v>18</v>
      </c>
      <c r="C188" s="215" t="s">
        <v>542</v>
      </c>
      <c r="D188" s="216">
        <v>12</v>
      </c>
      <c r="E188" s="216">
        <v>2</v>
      </c>
      <c r="F188" s="216">
        <v>10</v>
      </c>
    </row>
    <row r="189" spans="1:6" x14ac:dyDescent="0.25">
      <c r="A189" s="133" t="s">
        <v>34</v>
      </c>
      <c r="B189" s="132">
        <v>19</v>
      </c>
      <c r="C189" s="215" t="s">
        <v>632</v>
      </c>
      <c r="D189" s="216">
        <v>8</v>
      </c>
      <c r="E189" s="216">
        <v>2</v>
      </c>
      <c r="F189" s="216">
        <v>6</v>
      </c>
    </row>
    <row r="190" spans="1:6" ht="25.5" x14ac:dyDescent="0.25">
      <c r="A190" s="133" t="s">
        <v>34</v>
      </c>
      <c r="B190" s="132">
        <v>20</v>
      </c>
      <c r="C190" s="215" t="s">
        <v>543</v>
      </c>
      <c r="D190" s="216">
        <v>11</v>
      </c>
      <c r="E190" s="216">
        <v>2</v>
      </c>
      <c r="F190" s="216">
        <v>9</v>
      </c>
    </row>
    <row r="191" spans="1:6" x14ac:dyDescent="0.25">
      <c r="A191" s="133" t="s">
        <v>34</v>
      </c>
      <c r="B191" s="132">
        <v>21</v>
      </c>
      <c r="C191" s="215" t="s">
        <v>633</v>
      </c>
      <c r="D191" s="216">
        <v>12</v>
      </c>
      <c r="E191" s="216">
        <v>2</v>
      </c>
      <c r="F191" s="216">
        <v>6</v>
      </c>
    </row>
    <row r="192" spans="1:6" ht="25.5" x14ac:dyDescent="0.25">
      <c r="A192" s="133" t="s">
        <v>34</v>
      </c>
      <c r="B192" s="132">
        <v>22</v>
      </c>
      <c r="C192" s="215" t="s">
        <v>544</v>
      </c>
      <c r="D192" s="216">
        <v>11</v>
      </c>
      <c r="E192" s="216">
        <v>2</v>
      </c>
      <c r="F192" s="216">
        <v>8</v>
      </c>
    </row>
    <row r="193" spans="1:6" x14ac:dyDescent="0.25">
      <c r="A193" s="133" t="s">
        <v>34</v>
      </c>
      <c r="B193" s="132">
        <v>23</v>
      </c>
      <c r="C193" s="215" t="s">
        <v>545</v>
      </c>
      <c r="D193" s="216">
        <v>12</v>
      </c>
      <c r="E193" s="216">
        <v>3</v>
      </c>
      <c r="F193" s="216">
        <v>9</v>
      </c>
    </row>
    <row r="194" spans="1:6" x14ac:dyDescent="0.25">
      <c r="A194" s="133" t="s">
        <v>34</v>
      </c>
      <c r="B194" s="132">
        <v>24</v>
      </c>
      <c r="C194" s="215" t="s">
        <v>546</v>
      </c>
      <c r="D194" s="216">
        <v>15</v>
      </c>
      <c r="E194" s="216">
        <v>3</v>
      </c>
      <c r="F194" s="216">
        <v>12</v>
      </c>
    </row>
    <row r="195" spans="1:6" x14ac:dyDescent="0.25">
      <c r="A195" s="133" t="s">
        <v>34</v>
      </c>
      <c r="B195" s="132">
        <v>25</v>
      </c>
      <c r="C195" s="215" t="s">
        <v>547</v>
      </c>
      <c r="D195" s="216">
        <v>4</v>
      </c>
      <c r="E195" s="216">
        <v>1</v>
      </c>
      <c r="F195" s="216">
        <v>3</v>
      </c>
    </row>
    <row r="196" spans="1:6" x14ac:dyDescent="0.25">
      <c r="A196" s="133" t="s">
        <v>34</v>
      </c>
      <c r="B196" s="132">
        <v>26</v>
      </c>
      <c r="C196" s="215" t="s">
        <v>548</v>
      </c>
      <c r="D196" s="216">
        <v>12</v>
      </c>
      <c r="E196" s="216">
        <v>4</v>
      </c>
      <c r="F196" s="216">
        <v>8</v>
      </c>
    </row>
    <row r="197" spans="1:6" ht="25.5" x14ac:dyDescent="0.25">
      <c r="A197" s="133" t="s">
        <v>34</v>
      </c>
      <c r="B197" s="132">
        <v>27</v>
      </c>
      <c r="C197" s="215" t="s">
        <v>549</v>
      </c>
      <c r="D197" s="216">
        <v>13</v>
      </c>
      <c r="E197" s="216">
        <v>3</v>
      </c>
      <c r="F197" s="216">
        <v>10</v>
      </c>
    </row>
    <row r="198" spans="1:6" x14ac:dyDescent="0.25">
      <c r="A198" s="133" t="s">
        <v>34</v>
      </c>
      <c r="B198" s="132">
        <v>28</v>
      </c>
      <c r="C198" s="215" t="s">
        <v>550</v>
      </c>
      <c r="D198" s="216">
        <v>6</v>
      </c>
      <c r="E198" s="216">
        <v>1</v>
      </c>
      <c r="F198" s="216">
        <v>5</v>
      </c>
    </row>
    <row r="199" spans="1:6" x14ac:dyDescent="0.25">
      <c r="A199" s="133" t="s">
        <v>34</v>
      </c>
      <c r="B199" s="132">
        <v>29</v>
      </c>
      <c r="C199" s="215" t="s">
        <v>551</v>
      </c>
      <c r="D199" s="216">
        <v>12</v>
      </c>
      <c r="E199" s="216">
        <v>2</v>
      </c>
      <c r="F199" s="216">
        <v>10</v>
      </c>
    </row>
    <row r="200" spans="1:6" ht="25.5" x14ac:dyDescent="0.25">
      <c r="A200" s="133" t="s">
        <v>34</v>
      </c>
      <c r="B200" s="132">
        <v>30</v>
      </c>
      <c r="C200" s="215" t="s">
        <v>552</v>
      </c>
      <c r="D200" s="216">
        <v>15</v>
      </c>
      <c r="E200" s="216">
        <v>3</v>
      </c>
      <c r="F200" s="216">
        <v>12</v>
      </c>
    </row>
    <row r="201" spans="1:6" ht="25.5" x14ac:dyDescent="0.25">
      <c r="A201" s="133" t="s">
        <v>34</v>
      </c>
      <c r="B201" s="132">
        <v>31</v>
      </c>
      <c r="C201" s="215" t="s">
        <v>553</v>
      </c>
      <c r="D201" s="216">
        <v>8</v>
      </c>
      <c r="E201" s="216">
        <v>1</v>
      </c>
      <c r="F201" s="216">
        <v>7</v>
      </c>
    </row>
    <row r="202" spans="1:6" ht="25.5" x14ac:dyDescent="0.25">
      <c r="A202" s="133" t="s">
        <v>34</v>
      </c>
      <c r="B202" s="132">
        <v>32</v>
      </c>
      <c r="C202" s="215" t="s">
        <v>554</v>
      </c>
      <c r="D202" s="216">
        <v>13</v>
      </c>
      <c r="E202" s="216">
        <v>2</v>
      </c>
      <c r="F202" s="216">
        <v>11</v>
      </c>
    </row>
    <row r="203" spans="1:6" ht="25.5" x14ac:dyDescent="0.25">
      <c r="A203" s="133" t="s">
        <v>34</v>
      </c>
      <c r="B203" s="132">
        <v>33</v>
      </c>
      <c r="C203" s="215" t="s">
        <v>468</v>
      </c>
      <c r="D203" s="216">
        <v>12</v>
      </c>
      <c r="E203" s="216">
        <v>4</v>
      </c>
      <c r="F203" s="216">
        <v>8</v>
      </c>
    </row>
    <row r="204" spans="1:6" ht="25.5" x14ac:dyDescent="0.25">
      <c r="A204" s="133" t="s">
        <v>34</v>
      </c>
      <c r="B204" s="132">
        <v>34</v>
      </c>
      <c r="C204" s="215" t="s">
        <v>555</v>
      </c>
      <c r="D204" s="216">
        <v>12</v>
      </c>
      <c r="E204" s="216">
        <v>2</v>
      </c>
      <c r="F204" s="216">
        <v>10</v>
      </c>
    </row>
    <row r="205" spans="1:6" x14ac:dyDescent="0.25">
      <c r="A205" s="133" t="s">
        <v>34</v>
      </c>
      <c r="B205" s="132">
        <v>35</v>
      </c>
      <c r="C205" s="215" t="s">
        <v>556</v>
      </c>
      <c r="D205" s="216">
        <v>11</v>
      </c>
      <c r="E205" s="216">
        <v>2</v>
      </c>
      <c r="F205" s="216">
        <v>9</v>
      </c>
    </row>
    <row r="206" spans="1:6" x14ac:dyDescent="0.25">
      <c r="A206" s="133" t="s">
        <v>34</v>
      </c>
      <c r="B206" s="132">
        <v>36</v>
      </c>
      <c r="C206" s="215" t="s">
        <v>557</v>
      </c>
      <c r="D206" s="216">
        <v>10</v>
      </c>
      <c r="E206" s="216">
        <v>2</v>
      </c>
      <c r="F206" s="216">
        <v>8</v>
      </c>
    </row>
    <row r="207" spans="1:6" x14ac:dyDescent="0.25">
      <c r="A207" s="133" t="s">
        <v>34</v>
      </c>
      <c r="B207" s="132">
        <v>37</v>
      </c>
      <c r="C207" s="215" t="s">
        <v>558</v>
      </c>
      <c r="D207" s="216">
        <v>12</v>
      </c>
      <c r="E207" s="216">
        <v>2</v>
      </c>
      <c r="F207" s="216">
        <v>10</v>
      </c>
    </row>
    <row r="208" spans="1:6" x14ac:dyDescent="0.25">
      <c r="A208" s="133" t="s">
        <v>34</v>
      </c>
      <c r="B208" s="132">
        <v>38</v>
      </c>
      <c r="C208" s="215" t="s">
        <v>634</v>
      </c>
      <c r="D208" s="216">
        <v>14</v>
      </c>
      <c r="E208" s="216">
        <v>2</v>
      </c>
      <c r="F208" s="216">
        <v>12</v>
      </c>
    </row>
    <row r="209" spans="1:6" ht="25.5" x14ac:dyDescent="0.25">
      <c r="A209" s="133" t="s">
        <v>34</v>
      </c>
      <c r="B209" s="132">
        <v>39</v>
      </c>
      <c r="C209" s="215" t="s">
        <v>635</v>
      </c>
      <c r="D209" s="216">
        <v>12</v>
      </c>
      <c r="E209" s="216">
        <v>4</v>
      </c>
      <c r="F209" s="216">
        <v>8</v>
      </c>
    </row>
    <row r="210" spans="1:6" x14ac:dyDescent="0.25">
      <c r="A210" s="133" t="s">
        <v>34</v>
      </c>
      <c r="B210" s="132">
        <v>40</v>
      </c>
      <c r="C210" s="215" t="s">
        <v>559</v>
      </c>
      <c r="D210" s="216">
        <v>15</v>
      </c>
      <c r="E210" s="216">
        <v>2</v>
      </c>
      <c r="F210" s="216">
        <v>12</v>
      </c>
    </row>
    <row r="211" spans="1:6" x14ac:dyDescent="0.25">
      <c r="A211" s="133" t="s">
        <v>34</v>
      </c>
      <c r="B211" s="132">
        <v>41</v>
      </c>
      <c r="C211" s="215" t="s">
        <v>560</v>
      </c>
      <c r="D211" s="216">
        <v>12</v>
      </c>
      <c r="E211" s="216">
        <v>2</v>
      </c>
      <c r="F211" s="216">
        <v>10</v>
      </c>
    </row>
    <row r="212" spans="1:6" x14ac:dyDescent="0.25">
      <c r="A212" s="133" t="s">
        <v>34</v>
      </c>
      <c r="B212" s="132">
        <v>42</v>
      </c>
      <c r="C212" s="215" t="s">
        <v>640</v>
      </c>
      <c r="D212" s="216">
        <v>7</v>
      </c>
      <c r="E212" s="216">
        <v>1</v>
      </c>
      <c r="F212" s="216">
        <v>6</v>
      </c>
    </row>
    <row r="213" spans="1:6" ht="25.5" x14ac:dyDescent="0.25">
      <c r="A213" s="133" t="s">
        <v>34</v>
      </c>
      <c r="B213" s="132">
        <v>43</v>
      </c>
      <c r="C213" s="215" t="s">
        <v>561</v>
      </c>
      <c r="D213" s="216">
        <v>12</v>
      </c>
      <c r="E213" s="216">
        <v>2</v>
      </c>
      <c r="F213" s="216">
        <v>10</v>
      </c>
    </row>
    <row r="214" spans="1:6" ht="25.5" x14ac:dyDescent="0.25">
      <c r="A214" s="133" t="s">
        <v>34</v>
      </c>
      <c r="B214" s="132">
        <v>44</v>
      </c>
      <c r="C214" s="215" t="s">
        <v>562</v>
      </c>
      <c r="D214" s="216">
        <v>15</v>
      </c>
      <c r="E214" s="216">
        <v>3</v>
      </c>
      <c r="F214" s="216">
        <v>12</v>
      </c>
    </row>
    <row r="215" spans="1:6" ht="25.5" x14ac:dyDescent="0.25">
      <c r="A215" s="133" t="s">
        <v>34</v>
      </c>
      <c r="B215" s="132">
        <v>45</v>
      </c>
      <c r="C215" s="215" t="s">
        <v>636</v>
      </c>
      <c r="D215" s="216">
        <v>10</v>
      </c>
      <c r="E215" s="216">
        <v>1</v>
      </c>
      <c r="F215" s="216">
        <v>9</v>
      </c>
    </row>
    <row r="216" spans="1:6" ht="25.5" x14ac:dyDescent="0.25">
      <c r="A216" s="133" t="s">
        <v>34</v>
      </c>
      <c r="B216" s="132">
        <v>46</v>
      </c>
      <c r="C216" s="215" t="s">
        <v>655</v>
      </c>
      <c r="D216" s="216">
        <v>10</v>
      </c>
      <c r="E216" s="216">
        <v>1</v>
      </c>
      <c r="F216" s="216">
        <v>9</v>
      </c>
    </row>
    <row r="217" spans="1:6" x14ac:dyDescent="0.25">
      <c r="A217" s="133" t="s">
        <v>34</v>
      </c>
      <c r="B217" s="132">
        <v>47</v>
      </c>
      <c r="C217" s="215" t="s">
        <v>656</v>
      </c>
      <c r="D217" s="216">
        <v>4</v>
      </c>
      <c r="E217" s="216">
        <v>1</v>
      </c>
      <c r="F217" s="216">
        <v>3</v>
      </c>
    </row>
    <row r="218" spans="1:6" x14ac:dyDescent="0.25">
      <c r="A218" s="133" t="s">
        <v>34</v>
      </c>
      <c r="B218" s="132">
        <v>48</v>
      </c>
      <c r="C218" s="215" t="s">
        <v>563</v>
      </c>
      <c r="D218" s="216">
        <v>4</v>
      </c>
      <c r="E218" s="216">
        <v>1</v>
      </c>
      <c r="F218" s="216">
        <v>3</v>
      </c>
    </row>
    <row r="219" spans="1:6" ht="25.5" x14ac:dyDescent="0.25">
      <c r="A219" s="133" t="s">
        <v>34</v>
      </c>
      <c r="B219" s="132">
        <v>49</v>
      </c>
      <c r="C219" s="215" t="s">
        <v>564</v>
      </c>
      <c r="D219" s="216">
        <v>9</v>
      </c>
      <c r="E219" s="216">
        <v>2</v>
      </c>
      <c r="F219" s="216">
        <v>7</v>
      </c>
    </row>
    <row r="220" spans="1:6" ht="25.5" x14ac:dyDescent="0.25">
      <c r="A220" s="133" t="s">
        <v>34</v>
      </c>
      <c r="B220" s="132">
        <v>50</v>
      </c>
      <c r="C220" s="215" t="s">
        <v>565</v>
      </c>
      <c r="D220" s="216">
        <v>5</v>
      </c>
      <c r="E220" s="216">
        <v>1</v>
      </c>
      <c r="F220" s="216">
        <v>4</v>
      </c>
    </row>
    <row r="221" spans="1:6" ht="25.5" x14ac:dyDescent="0.25">
      <c r="A221" s="133" t="s">
        <v>34</v>
      </c>
      <c r="B221" s="132">
        <v>51</v>
      </c>
      <c r="C221" s="215" t="s">
        <v>566</v>
      </c>
      <c r="D221" s="216">
        <v>6</v>
      </c>
      <c r="E221" s="216">
        <v>0</v>
      </c>
      <c r="F221" s="216">
        <v>6</v>
      </c>
    </row>
    <row r="222" spans="1:6" x14ac:dyDescent="0.25">
      <c r="A222" s="133" t="s">
        <v>34</v>
      </c>
      <c r="B222" s="132">
        <v>52</v>
      </c>
      <c r="C222" s="215" t="s">
        <v>567</v>
      </c>
      <c r="D222" s="216">
        <v>4</v>
      </c>
      <c r="E222" s="216">
        <v>1</v>
      </c>
      <c r="F222" s="216">
        <v>3</v>
      </c>
    </row>
    <row r="223" spans="1:6" ht="25.5" x14ac:dyDescent="0.25">
      <c r="A223" s="144" t="s">
        <v>34</v>
      </c>
      <c r="B223" s="132">
        <v>53</v>
      </c>
      <c r="C223" s="215" t="s">
        <v>568</v>
      </c>
      <c r="D223" s="216">
        <v>7</v>
      </c>
      <c r="E223" s="216">
        <v>2</v>
      </c>
      <c r="F223" s="216">
        <v>5</v>
      </c>
    </row>
    <row r="224" spans="1:6" x14ac:dyDescent="0.25">
      <c r="A224" s="145" t="s">
        <v>34</v>
      </c>
      <c r="B224" s="132">
        <v>54</v>
      </c>
      <c r="C224" s="215" t="s">
        <v>569</v>
      </c>
      <c r="D224" s="216">
        <v>7</v>
      </c>
      <c r="E224" s="216">
        <v>0</v>
      </c>
      <c r="F224" s="216">
        <v>7</v>
      </c>
    </row>
    <row r="225" spans="1:6" x14ac:dyDescent="0.25">
      <c r="A225" s="23"/>
      <c r="B225" s="23"/>
      <c r="C225" s="179"/>
      <c r="D225" s="188">
        <f>SUM(D171:D224)</f>
        <v>580</v>
      </c>
      <c r="E225" s="188">
        <f>SUM(E171:E224)</f>
        <v>112</v>
      </c>
      <c r="F225" s="188">
        <f>SUM(F171:F224)</f>
        <v>461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8"/>
  <sheetViews>
    <sheetView zoomScale="60" zoomScaleNormal="60" zoomScalePageLayoutView="85" workbookViewId="0">
      <pane xSplit="3" ySplit="2" topLeftCell="R3" activePane="bottomRight" state="frozen"/>
      <selection activeCell="I25" sqref="I25"/>
      <selection pane="topRight" activeCell="I25" sqref="I25"/>
      <selection pane="bottomLeft" activeCell="I25" sqref="I25"/>
      <selection pane="bottomRight" activeCell="AE18" sqref="AE18"/>
    </sheetView>
  </sheetViews>
  <sheetFormatPr defaultColWidth="8.85546875" defaultRowHeight="15" x14ac:dyDescent="0.25"/>
  <cols>
    <col min="1" max="1" width="29.140625" style="103" customWidth="1"/>
    <col min="2" max="2" width="3.7109375" style="103" customWidth="1"/>
    <col min="3" max="3" width="36.7109375" style="103" customWidth="1"/>
    <col min="4" max="4" width="25.140625" style="103" customWidth="1"/>
    <col min="5" max="5" width="18" style="103" customWidth="1"/>
    <col min="6" max="6" width="5.7109375" style="103" customWidth="1"/>
    <col min="7" max="7" width="14.7109375" style="103" customWidth="1"/>
    <col min="8" max="8" width="12.85546875" style="103" customWidth="1"/>
    <col min="9" max="9" width="11.85546875" style="103" bestFit="1" customWidth="1"/>
    <col min="10" max="10" width="5.7109375" style="103" customWidth="1"/>
    <col min="11" max="11" width="12.42578125" style="103" bestFit="1" customWidth="1"/>
    <col min="12" max="12" width="5.7109375" style="103" customWidth="1"/>
    <col min="13" max="15" width="16.140625" customWidth="1"/>
    <col min="16" max="16" width="5.7109375" style="103" customWidth="1"/>
    <col min="17" max="18" width="14.85546875" style="103" bestFit="1" customWidth="1"/>
    <col min="19" max="19" width="9.140625" style="103" customWidth="1"/>
    <col min="20" max="20" width="9.28515625" style="103" bestFit="1" customWidth="1"/>
    <col min="21" max="21" width="11.85546875" style="103" customWidth="1"/>
    <col min="22" max="22" width="15.42578125" style="103" customWidth="1"/>
    <col min="23" max="23" width="6" style="103" bestFit="1" customWidth="1"/>
    <col min="24" max="24" width="13.28515625" style="103" bestFit="1" customWidth="1"/>
    <col min="25" max="25" width="13.140625" style="103" customWidth="1"/>
    <col min="26" max="26" width="6.85546875" style="103" bestFit="1" customWidth="1"/>
    <col min="27" max="27" width="7.42578125" style="103" customWidth="1"/>
    <col min="28" max="16384" width="8.85546875" style="103"/>
  </cols>
  <sheetData>
    <row r="1" spans="1:27" s="94" customFormat="1" ht="154.5" x14ac:dyDescent="0.25">
      <c r="A1" s="2" t="s">
        <v>35</v>
      </c>
      <c r="B1" s="101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x14ac:dyDescent="0.25">
      <c r="A2" s="10" t="s">
        <v>649</v>
      </c>
      <c r="B2" s="8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1" si="0">F2+J2+L2+P2+T2+W2</f>
        <v>20</v>
      </c>
      <c r="AA2" s="13">
        <v>100</v>
      </c>
    </row>
    <row r="3" spans="1:27" ht="33" customHeight="1" x14ac:dyDescent="0.25">
      <c r="A3" s="234" t="s">
        <v>25</v>
      </c>
      <c r="B3" s="235">
        <v>1</v>
      </c>
      <c r="C3" s="226" t="s">
        <v>146</v>
      </c>
      <c r="D3" s="226" t="s">
        <v>333</v>
      </c>
      <c r="E3" s="227" t="s">
        <v>638</v>
      </c>
      <c r="F3" s="218">
        <f t="shared" ref="F3:F11" si="1">IF(E3="23/24",2,0)</f>
        <v>2</v>
      </c>
      <c r="G3" s="136">
        <v>190</v>
      </c>
      <c r="H3" s="136">
        <v>10</v>
      </c>
      <c r="I3" s="237">
        <v>10</v>
      </c>
      <c r="J3" s="218">
        <f t="shared" ref="J3:J11" si="2">IF(ABS((H3-I3)/I3)&lt;=0.1,2,IF(AND(ABS((H3-I3)/I3)&gt;0.1,ABS((H3-I3)/I3)&lt;=0.2),1,0))</f>
        <v>2</v>
      </c>
      <c r="K3" s="230">
        <v>96.774193548387103</v>
      </c>
      <c r="L3" s="218">
        <f t="shared" ref="L3:L11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1" si="4">SUM(M3:O3)</f>
        <v>6</v>
      </c>
      <c r="Q3" s="220">
        <v>187</v>
      </c>
      <c r="R3" s="220">
        <v>187</v>
      </c>
      <c r="S3" s="221">
        <f t="shared" ref="S3:S11" si="5">ROUND(R3/Q3*100,0)</f>
        <v>100</v>
      </c>
      <c r="T3" s="218">
        <f t="shared" ref="T3:T11" si="6">IF(S3&gt;90,4,IF(AND(S3&gt;80,S3&lt;=90),3,IF(AND(S3&gt;=50,S3&lt;=80),2,IF(AND(S3&gt;=10,S3&lt;50),1,0))))</f>
        <v>4</v>
      </c>
      <c r="U3" s="136">
        <v>185</v>
      </c>
      <c r="V3" s="136">
        <v>100</v>
      </c>
      <c r="W3" s="218">
        <f t="shared" ref="W3:W11" si="7">IF(V3&gt;=90,2,IF(V3&gt;=80,1,0))</f>
        <v>2</v>
      </c>
      <c r="X3" s="194">
        <v>17</v>
      </c>
      <c r="Y3" s="194">
        <v>49</v>
      </c>
      <c r="Z3" s="223">
        <f t="shared" si="0"/>
        <v>20</v>
      </c>
      <c r="AA3" s="223">
        <f t="shared" ref="AA3:AA11" si="8">ROUND(Z3/$Z$2*100,0)</f>
        <v>100</v>
      </c>
    </row>
    <row r="4" spans="1:27" ht="30" customHeight="1" x14ac:dyDescent="0.25">
      <c r="A4" s="234" t="s">
        <v>25</v>
      </c>
      <c r="B4" s="235">
        <v>3</v>
      </c>
      <c r="C4" s="226" t="s">
        <v>154</v>
      </c>
      <c r="D4" s="226" t="s">
        <v>335</v>
      </c>
      <c r="E4" s="227" t="s">
        <v>638</v>
      </c>
      <c r="F4" s="218">
        <f t="shared" si="1"/>
        <v>2</v>
      </c>
      <c r="G4" s="136">
        <v>49</v>
      </c>
      <c r="H4" s="136">
        <v>3</v>
      </c>
      <c r="I4" s="256">
        <v>3</v>
      </c>
      <c r="J4" s="218">
        <f t="shared" si="2"/>
        <v>2</v>
      </c>
      <c r="K4" s="230">
        <v>91.935483870967744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220">
        <v>48</v>
      </c>
      <c r="R4" s="220">
        <v>48</v>
      </c>
      <c r="S4" s="221">
        <f t="shared" si="5"/>
        <v>100</v>
      </c>
      <c r="T4" s="218">
        <f t="shared" si="6"/>
        <v>4</v>
      </c>
      <c r="U4" s="136">
        <v>38</v>
      </c>
      <c r="V4" s="136">
        <v>100</v>
      </c>
      <c r="W4" s="218">
        <f t="shared" si="7"/>
        <v>2</v>
      </c>
      <c r="X4" s="194">
        <v>2</v>
      </c>
      <c r="Y4" s="194">
        <v>18</v>
      </c>
      <c r="Z4" s="223">
        <f t="shared" si="0"/>
        <v>20</v>
      </c>
      <c r="AA4" s="223">
        <f t="shared" si="8"/>
        <v>100</v>
      </c>
    </row>
    <row r="5" spans="1:27" ht="30" customHeight="1" x14ac:dyDescent="0.25">
      <c r="A5" s="234" t="s">
        <v>25</v>
      </c>
      <c r="B5" s="235">
        <v>4</v>
      </c>
      <c r="C5" s="226" t="s">
        <v>147</v>
      </c>
      <c r="D5" s="226" t="s">
        <v>341</v>
      </c>
      <c r="E5" s="227" t="s">
        <v>638</v>
      </c>
      <c r="F5" s="218">
        <f t="shared" si="1"/>
        <v>2</v>
      </c>
      <c r="G5" s="136">
        <v>129</v>
      </c>
      <c r="H5" s="136">
        <v>9</v>
      </c>
      <c r="I5" s="257">
        <v>9</v>
      </c>
      <c r="J5" s="218">
        <f t="shared" si="2"/>
        <v>2</v>
      </c>
      <c r="K5" s="230">
        <v>98.387096774193552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220">
        <v>131</v>
      </c>
      <c r="R5" s="220">
        <v>131</v>
      </c>
      <c r="S5" s="221">
        <f t="shared" si="5"/>
        <v>100</v>
      </c>
      <c r="T5" s="218">
        <f t="shared" si="6"/>
        <v>4</v>
      </c>
      <c r="U5" s="136">
        <v>171</v>
      </c>
      <c r="V5" s="136">
        <v>100</v>
      </c>
      <c r="W5" s="218">
        <f t="shared" si="7"/>
        <v>2</v>
      </c>
      <c r="X5" s="194">
        <v>5</v>
      </c>
      <c r="Y5" s="194">
        <v>99</v>
      </c>
      <c r="Z5" s="223">
        <f t="shared" si="0"/>
        <v>20</v>
      </c>
      <c r="AA5" s="223">
        <f t="shared" si="8"/>
        <v>100</v>
      </c>
    </row>
    <row r="6" spans="1:27" ht="30" customHeight="1" x14ac:dyDescent="0.25">
      <c r="A6" s="234" t="s">
        <v>25</v>
      </c>
      <c r="B6" s="235">
        <v>5</v>
      </c>
      <c r="C6" s="226" t="s">
        <v>152</v>
      </c>
      <c r="D6" s="226" t="s">
        <v>336</v>
      </c>
      <c r="E6" s="227" t="s">
        <v>638</v>
      </c>
      <c r="F6" s="218">
        <f t="shared" si="1"/>
        <v>2</v>
      </c>
      <c r="G6" s="136">
        <v>118</v>
      </c>
      <c r="H6" s="136">
        <v>8</v>
      </c>
      <c r="I6" s="237">
        <v>8</v>
      </c>
      <c r="J6" s="218">
        <f t="shared" si="2"/>
        <v>2</v>
      </c>
      <c r="K6" s="230">
        <v>98.387096774193552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220">
        <v>114</v>
      </c>
      <c r="R6" s="220">
        <v>114</v>
      </c>
      <c r="S6" s="221">
        <f t="shared" si="5"/>
        <v>100</v>
      </c>
      <c r="T6" s="218">
        <f t="shared" si="6"/>
        <v>4</v>
      </c>
      <c r="U6" s="136">
        <v>124</v>
      </c>
      <c r="V6" s="136">
        <v>100</v>
      </c>
      <c r="W6" s="218">
        <f t="shared" si="7"/>
        <v>2</v>
      </c>
      <c r="X6" s="194">
        <v>2</v>
      </c>
      <c r="Y6" s="194">
        <v>126</v>
      </c>
      <c r="Z6" s="223">
        <f t="shared" si="0"/>
        <v>20</v>
      </c>
      <c r="AA6" s="223">
        <f t="shared" si="8"/>
        <v>100</v>
      </c>
    </row>
    <row r="7" spans="1:27" ht="30" customHeight="1" x14ac:dyDescent="0.25">
      <c r="A7" s="234" t="s">
        <v>25</v>
      </c>
      <c r="B7" s="235">
        <v>6</v>
      </c>
      <c r="C7" s="226" t="s">
        <v>148</v>
      </c>
      <c r="D7" s="226" t="s">
        <v>339</v>
      </c>
      <c r="E7" s="227" t="s">
        <v>638</v>
      </c>
      <c r="F7" s="218">
        <f t="shared" si="1"/>
        <v>2</v>
      </c>
      <c r="G7" s="136">
        <v>123</v>
      </c>
      <c r="H7" s="136">
        <v>6</v>
      </c>
      <c r="I7" s="237">
        <v>6</v>
      </c>
      <c r="J7" s="218">
        <f t="shared" si="2"/>
        <v>2</v>
      </c>
      <c r="K7" s="230">
        <v>100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220">
        <v>121</v>
      </c>
      <c r="R7" s="220">
        <v>121</v>
      </c>
      <c r="S7" s="221">
        <f t="shared" si="5"/>
        <v>100</v>
      </c>
      <c r="T7" s="218">
        <f t="shared" si="6"/>
        <v>4</v>
      </c>
      <c r="U7" s="136">
        <v>173</v>
      </c>
      <c r="V7" s="136">
        <v>100</v>
      </c>
      <c r="W7" s="218">
        <f t="shared" si="7"/>
        <v>2</v>
      </c>
      <c r="X7" s="194">
        <v>13</v>
      </c>
      <c r="Y7" s="194">
        <v>83</v>
      </c>
      <c r="Z7" s="223">
        <f t="shared" si="0"/>
        <v>20</v>
      </c>
      <c r="AA7" s="223">
        <f t="shared" si="8"/>
        <v>100</v>
      </c>
    </row>
    <row r="8" spans="1:27" ht="30" customHeight="1" x14ac:dyDescent="0.25">
      <c r="A8" s="234" t="s">
        <v>25</v>
      </c>
      <c r="B8" s="235">
        <v>7</v>
      </c>
      <c r="C8" s="226" t="s">
        <v>149</v>
      </c>
      <c r="D8" s="226" t="s">
        <v>337</v>
      </c>
      <c r="E8" s="227" t="s">
        <v>638</v>
      </c>
      <c r="F8" s="218">
        <f t="shared" si="1"/>
        <v>2</v>
      </c>
      <c r="G8" s="136">
        <v>248</v>
      </c>
      <c r="H8" s="136">
        <v>12</v>
      </c>
      <c r="I8" s="237">
        <v>12</v>
      </c>
      <c r="J8" s="218">
        <f t="shared" si="2"/>
        <v>2</v>
      </c>
      <c r="K8" s="230">
        <v>98.387096774193552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220">
        <v>245</v>
      </c>
      <c r="R8" s="220">
        <v>245</v>
      </c>
      <c r="S8" s="221">
        <f t="shared" si="5"/>
        <v>100</v>
      </c>
      <c r="T8" s="218">
        <f t="shared" si="6"/>
        <v>4</v>
      </c>
      <c r="U8" s="136">
        <v>344</v>
      </c>
      <c r="V8" s="136">
        <v>100</v>
      </c>
      <c r="W8" s="218">
        <f t="shared" si="7"/>
        <v>2</v>
      </c>
      <c r="X8" s="194">
        <v>4</v>
      </c>
      <c r="Y8" s="194">
        <v>130</v>
      </c>
      <c r="Z8" s="223">
        <f t="shared" si="0"/>
        <v>20</v>
      </c>
      <c r="AA8" s="223">
        <f t="shared" si="8"/>
        <v>100</v>
      </c>
    </row>
    <row r="9" spans="1:27" ht="30" customHeight="1" x14ac:dyDescent="0.25">
      <c r="A9" s="234" t="s">
        <v>25</v>
      </c>
      <c r="B9" s="235">
        <v>9</v>
      </c>
      <c r="C9" s="226" t="s">
        <v>153</v>
      </c>
      <c r="D9" s="226" t="s">
        <v>338</v>
      </c>
      <c r="E9" s="227" t="s">
        <v>638</v>
      </c>
      <c r="F9" s="218">
        <f t="shared" si="1"/>
        <v>2</v>
      </c>
      <c r="G9" s="136">
        <v>13</v>
      </c>
      <c r="H9" s="136">
        <v>2</v>
      </c>
      <c r="I9" s="237">
        <v>2</v>
      </c>
      <c r="J9" s="218">
        <f t="shared" si="2"/>
        <v>2</v>
      </c>
      <c r="K9" s="230">
        <v>95.161290322580655</v>
      </c>
      <c r="L9" s="218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220">
        <v>13</v>
      </c>
      <c r="R9" s="220">
        <v>13</v>
      </c>
      <c r="S9" s="221">
        <f t="shared" si="5"/>
        <v>100</v>
      </c>
      <c r="T9" s="218">
        <f t="shared" si="6"/>
        <v>4</v>
      </c>
      <c r="U9" s="136">
        <v>17</v>
      </c>
      <c r="V9" s="136">
        <v>100</v>
      </c>
      <c r="W9" s="218">
        <f t="shared" si="7"/>
        <v>2</v>
      </c>
      <c r="X9" s="194">
        <v>0</v>
      </c>
      <c r="Y9" s="194">
        <v>167</v>
      </c>
      <c r="Z9" s="223">
        <f t="shared" si="0"/>
        <v>20</v>
      </c>
      <c r="AA9" s="223">
        <f t="shared" si="8"/>
        <v>100</v>
      </c>
    </row>
    <row r="10" spans="1:27" ht="30" customHeight="1" x14ac:dyDescent="0.25">
      <c r="A10" s="234" t="s">
        <v>25</v>
      </c>
      <c r="B10" s="235">
        <v>8</v>
      </c>
      <c r="C10" s="226" t="s">
        <v>150</v>
      </c>
      <c r="D10" s="226" t="s">
        <v>340</v>
      </c>
      <c r="E10" s="227" t="s">
        <v>638</v>
      </c>
      <c r="F10" s="218">
        <f t="shared" si="1"/>
        <v>2</v>
      </c>
      <c r="G10" s="136">
        <v>113</v>
      </c>
      <c r="H10" s="136">
        <v>9</v>
      </c>
      <c r="I10" s="237">
        <v>9</v>
      </c>
      <c r="J10" s="218">
        <f t="shared" si="2"/>
        <v>2</v>
      </c>
      <c r="K10" s="230">
        <v>98.387096774193552</v>
      </c>
      <c r="L10" s="218">
        <f t="shared" si="3"/>
        <v>4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220">
        <v>114</v>
      </c>
      <c r="R10" s="220">
        <v>114</v>
      </c>
      <c r="S10" s="221">
        <f t="shared" si="5"/>
        <v>100</v>
      </c>
      <c r="T10" s="218">
        <f t="shared" si="6"/>
        <v>4</v>
      </c>
      <c r="U10" s="136">
        <v>137</v>
      </c>
      <c r="V10" s="136">
        <v>100</v>
      </c>
      <c r="W10" s="218">
        <f t="shared" si="7"/>
        <v>2</v>
      </c>
      <c r="X10" s="194">
        <v>74</v>
      </c>
      <c r="Y10" s="194">
        <v>533</v>
      </c>
      <c r="Z10" s="223">
        <f t="shared" si="0"/>
        <v>20</v>
      </c>
      <c r="AA10" s="223">
        <f t="shared" si="8"/>
        <v>100</v>
      </c>
    </row>
    <row r="11" spans="1:27" ht="30" customHeight="1" x14ac:dyDescent="0.25">
      <c r="A11" s="234" t="s">
        <v>25</v>
      </c>
      <c r="B11" s="235">
        <v>2</v>
      </c>
      <c r="C11" s="226" t="s">
        <v>151</v>
      </c>
      <c r="D11" s="226" t="s">
        <v>334</v>
      </c>
      <c r="E11" s="227" t="s">
        <v>638</v>
      </c>
      <c r="F11" s="218">
        <f t="shared" si="1"/>
        <v>2</v>
      </c>
      <c r="G11" s="136">
        <v>253</v>
      </c>
      <c r="H11" s="136">
        <v>12</v>
      </c>
      <c r="I11" s="237">
        <v>12</v>
      </c>
      <c r="J11" s="218">
        <f t="shared" si="2"/>
        <v>2</v>
      </c>
      <c r="K11" s="230">
        <v>95.161290322580655</v>
      </c>
      <c r="L11" s="218">
        <f t="shared" si="3"/>
        <v>4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220">
        <v>250</v>
      </c>
      <c r="R11" s="220">
        <v>250</v>
      </c>
      <c r="S11" s="221">
        <f t="shared" si="5"/>
        <v>100</v>
      </c>
      <c r="T11" s="218">
        <f t="shared" si="6"/>
        <v>4</v>
      </c>
      <c r="U11" s="136">
        <v>255</v>
      </c>
      <c r="V11" s="136">
        <v>100</v>
      </c>
      <c r="W11" s="218">
        <f t="shared" si="7"/>
        <v>2</v>
      </c>
      <c r="X11" s="194">
        <v>27</v>
      </c>
      <c r="Y11" s="194">
        <v>152</v>
      </c>
      <c r="Z11" s="223">
        <f t="shared" si="0"/>
        <v>20</v>
      </c>
      <c r="AA11" s="223">
        <f t="shared" si="8"/>
        <v>100</v>
      </c>
    </row>
    <row r="12" spans="1:27" s="94" customFormat="1" ht="30" customHeight="1" x14ac:dyDescent="0.25">
      <c r="A12" s="90"/>
      <c r="B12" s="90"/>
      <c r="C12" s="98" t="s">
        <v>52</v>
      </c>
      <c r="D12" s="117"/>
      <c r="E12" s="90"/>
      <c r="F12" s="91"/>
      <c r="G12" s="104">
        <f>SUM(G3:G11)</f>
        <v>1236</v>
      </c>
      <c r="H12" s="104">
        <f>SUM(H3:H11)</f>
        <v>71</v>
      </c>
      <c r="I12" s="104">
        <f>SUM(I3:I11)</f>
        <v>71</v>
      </c>
      <c r="J12" s="91"/>
      <c r="K12" s="93"/>
      <c r="L12" s="91"/>
      <c r="M12" s="143"/>
      <c r="N12" s="143"/>
      <c r="O12" s="143"/>
      <c r="P12" s="91"/>
      <c r="Q12" s="90"/>
      <c r="R12" s="90"/>
      <c r="S12" s="90"/>
      <c r="T12" s="91"/>
      <c r="U12" s="95"/>
      <c r="V12" s="95"/>
    </row>
    <row r="13" spans="1:27" ht="15.75" thickBot="1" x14ac:dyDescent="0.3">
      <c r="M13" s="143"/>
      <c r="N13" s="143"/>
      <c r="O13" s="143"/>
    </row>
    <row r="14" spans="1:27" ht="15.75" thickBot="1" x14ac:dyDescent="0.3">
      <c r="M14" s="56"/>
      <c r="N14" s="56"/>
      <c r="O14" s="56"/>
      <c r="V14" s="121" t="s">
        <v>51</v>
      </c>
      <c r="W14" s="99"/>
      <c r="X14" s="99"/>
      <c r="Y14" s="100"/>
      <c r="Z14" s="96">
        <f>AVERAGE(Z3:Z11)</f>
        <v>20</v>
      </c>
      <c r="AA14" s="97">
        <f>ROUND(Z14/$Z$2*100,0)</f>
        <v>100</v>
      </c>
    </row>
    <row r="15" spans="1:27" x14ac:dyDescent="0.25">
      <c r="M15" s="56"/>
      <c r="N15" s="56"/>
      <c r="O15" s="56"/>
    </row>
    <row r="16" spans="1:27" x14ac:dyDescent="0.25">
      <c r="F16" s="106"/>
      <c r="G16" s="106"/>
      <c r="H16" s="106"/>
      <c r="I16" s="106"/>
      <c r="M16" s="27"/>
      <c r="N16" s="27"/>
      <c r="O16" s="27"/>
    </row>
    <row r="17" spans="6:15" x14ac:dyDescent="0.25">
      <c r="F17" s="106"/>
      <c r="G17" s="106"/>
      <c r="H17" s="106"/>
      <c r="I17" s="106"/>
      <c r="M17" s="27"/>
      <c r="N17" s="27"/>
      <c r="O17" s="27"/>
    </row>
    <row r="18" spans="6:15" x14ac:dyDescent="0.25">
      <c r="F18" s="106"/>
      <c r="G18" s="105"/>
      <c r="H18" s="105"/>
      <c r="I18" s="106"/>
      <c r="M18" s="27"/>
      <c r="N18" s="27"/>
      <c r="O18" s="27"/>
    </row>
    <row r="19" spans="6:15" x14ac:dyDescent="0.25">
      <c r="F19" s="106"/>
      <c r="G19" s="105"/>
      <c r="H19" s="105"/>
      <c r="I19" s="106"/>
      <c r="M19" s="27"/>
      <c r="N19" s="27"/>
      <c r="O19" s="27"/>
    </row>
    <row r="20" spans="6:15" x14ac:dyDescent="0.25">
      <c r="F20" s="106"/>
      <c r="G20" s="105"/>
      <c r="H20" s="105"/>
      <c r="I20" s="106"/>
      <c r="M20" s="27"/>
      <c r="N20" s="27"/>
      <c r="O20" s="27"/>
    </row>
    <row r="21" spans="6:15" x14ac:dyDescent="0.25">
      <c r="F21" s="106"/>
      <c r="G21" s="105"/>
      <c r="H21" s="105"/>
      <c r="I21" s="106"/>
      <c r="K21" s="107"/>
    </row>
    <row r="22" spans="6:15" x14ac:dyDescent="0.25">
      <c r="F22" s="106"/>
      <c r="G22" s="105"/>
      <c r="H22" s="105"/>
      <c r="I22" s="106"/>
    </row>
    <row r="23" spans="6:15" x14ac:dyDescent="0.25">
      <c r="F23" s="106"/>
      <c r="G23" s="105"/>
      <c r="H23" s="105"/>
      <c r="I23" s="106"/>
    </row>
    <row r="24" spans="6:15" x14ac:dyDescent="0.25">
      <c r="F24" s="106"/>
      <c r="G24" s="105"/>
      <c r="H24" s="105"/>
      <c r="I24" s="106"/>
    </row>
    <row r="25" spans="6:15" x14ac:dyDescent="0.25">
      <c r="F25" s="106"/>
      <c r="G25" s="105"/>
      <c r="H25" s="105"/>
      <c r="I25" s="106"/>
    </row>
    <row r="26" spans="6:15" x14ac:dyDescent="0.25">
      <c r="F26" s="106"/>
      <c r="G26" s="105"/>
      <c r="H26" s="105"/>
      <c r="I26" s="106"/>
    </row>
    <row r="27" spans="6:15" x14ac:dyDescent="0.25">
      <c r="F27" s="106"/>
      <c r="G27" s="106"/>
      <c r="H27" s="106"/>
      <c r="I27" s="106"/>
    </row>
    <row r="28" spans="6:15" x14ac:dyDescent="0.25">
      <c r="F28" s="106"/>
      <c r="G28" s="106"/>
      <c r="H28" s="106"/>
      <c r="I28" s="106"/>
    </row>
  </sheetData>
  <sortState ref="A1:AA12">
    <sortCondition descending="1" ref="AA3"/>
  </sortState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5"/>
  <sheetViews>
    <sheetView zoomScale="59" zoomScaleNormal="59" zoomScalePageLayoutView="85" workbookViewId="0">
      <pane xSplit="3" ySplit="2" topLeftCell="P3" activePane="bottomRight" state="frozen"/>
      <selection activeCell="I25" sqref="I25"/>
      <selection pane="topRight" activeCell="I25" sqref="I25"/>
      <selection pane="bottomLeft" activeCell="I25" sqref="I25"/>
      <selection pane="bottomRight" activeCell="AA22" sqref="AA22"/>
    </sheetView>
  </sheetViews>
  <sheetFormatPr defaultColWidth="8.85546875" defaultRowHeight="15" x14ac:dyDescent="0.25"/>
  <cols>
    <col min="1" max="1" width="31.140625" style="36" customWidth="1"/>
    <col min="2" max="2" width="4.42578125" style="36" customWidth="1"/>
    <col min="3" max="3" width="40.42578125" style="36" bestFit="1" customWidth="1"/>
    <col min="4" max="4" width="34.140625" style="36" customWidth="1"/>
    <col min="5" max="5" width="15.42578125" style="36" customWidth="1"/>
    <col min="6" max="6" width="5.7109375" style="36" bestFit="1" customWidth="1"/>
    <col min="7" max="7" width="13.42578125" style="36" bestFit="1" customWidth="1"/>
    <col min="8" max="8" width="11.85546875" style="36" customWidth="1"/>
    <col min="9" max="9" width="12.85546875" style="36" customWidth="1"/>
    <col min="10" max="10" width="10" style="36" bestFit="1" customWidth="1"/>
    <col min="11" max="11" width="12.140625" style="36" customWidth="1"/>
    <col min="12" max="12" width="9" style="36" bestFit="1" customWidth="1"/>
    <col min="13" max="15" width="16.140625" customWidth="1"/>
    <col min="16" max="16" width="9" style="36" bestFit="1" customWidth="1"/>
    <col min="17" max="18" width="14.85546875" style="36" bestFit="1" customWidth="1"/>
    <col min="19" max="20" width="10" style="36" bestFit="1" customWidth="1"/>
    <col min="21" max="21" width="11.28515625" style="36" customWidth="1"/>
    <col min="22" max="22" width="15.7109375" style="36" customWidth="1"/>
    <col min="23" max="23" width="6.140625" style="36" bestFit="1" customWidth="1"/>
    <col min="24" max="25" width="13.42578125" style="36" bestFit="1" customWidth="1"/>
    <col min="26" max="26" width="10" style="36" bestFit="1" customWidth="1"/>
    <col min="27" max="27" width="7.7109375" style="36" customWidth="1"/>
    <col min="28" max="16384" width="8.85546875" style="36"/>
  </cols>
  <sheetData>
    <row r="1" spans="1:27" s="40" customFormat="1" ht="120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2" si="0">F2+J2+L2+P2+T2+W2</f>
        <v>20</v>
      </c>
      <c r="AA2" s="13">
        <v>100</v>
      </c>
    </row>
    <row r="3" spans="1:27" s="166" customFormat="1" ht="29.25" customHeight="1" x14ac:dyDescent="0.25">
      <c r="A3" s="240" t="s">
        <v>26</v>
      </c>
      <c r="B3" s="241">
        <v>1</v>
      </c>
      <c r="C3" s="226" t="s">
        <v>171</v>
      </c>
      <c r="D3" s="226" t="s">
        <v>342</v>
      </c>
      <c r="E3" s="227" t="s">
        <v>638</v>
      </c>
      <c r="F3" s="218">
        <f t="shared" ref="F3:F12" si="1">IF(E3="23/24",2,0)</f>
        <v>2</v>
      </c>
      <c r="G3" s="136">
        <v>228</v>
      </c>
      <c r="H3" s="136">
        <v>12</v>
      </c>
      <c r="I3" s="242">
        <v>12</v>
      </c>
      <c r="J3" s="243">
        <f t="shared" ref="J3:J12" si="2">IF(ABS((H3-I3)/I3)&lt;=0.1,2,IF(AND(ABS((H3-I3)/I3)&gt;0.1,ABS((H3-I3)/I3)&lt;=0.2),1,0))</f>
        <v>2</v>
      </c>
      <c r="K3" s="230">
        <v>93.548387096774192</v>
      </c>
      <c r="L3" s="243">
        <f t="shared" ref="L3:L12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2" si="4">SUM(M3:O3)</f>
        <v>6</v>
      </c>
      <c r="Q3" s="220">
        <v>227</v>
      </c>
      <c r="R3" s="220">
        <v>227</v>
      </c>
      <c r="S3" s="244">
        <f t="shared" ref="S3:S12" si="5">ROUND(R3/Q3*100,0)</f>
        <v>100</v>
      </c>
      <c r="T3" s="243">
        <f t="shared" ref="T3:T12" si="6">IF(S3&gt;90,4,IF(AND(S3&gt;80,S3&lt;=90),3,IF(AND(S3&gt;=50,S3&lt;=80),2,IF(AND(S3&gt;=10,S3&lt;50),1,0))))</f>
        <v>4</v>
      </c>
      <c r="U3" s="136">
        <v>324</v>
      </c>
      <c r="V3" s="136">
        <v>100</v>
      </c>
      <c r="W3" s="218">
        <f t="shared" ref="W3:W12" si="7">IF(V3&gt;=90,2,IF(V3&gt;=80,1,0))</f>
        <v>2</v>
      </c>
      <c r="X3" s="136">
        <v>11</v>
      </c>
      <c r="Y3" s="136">
        <v>293</v>
      </c>
      <c r="Z3" s="223">
        <f t="shared" si="0"/>
        <v>20</v>
      </c>
      <c r="AA3" s="223">
        <f t="shared" ref="AA3:AA12" si="8">ROUND(Z3/$Z$2*100,0)</f>
        <v>100</v>
      </c>
    </row>
    <row r="4" spans="1:27" s="166" customFormat="1" ht="30" customHeight="1" x14ac:dyDescent="0.25">
      <c r="A4" s="240" t="s">
        <v>26</v>
      </c>
      <c r="B4" s="241">
        <v>2</v>
      </c>
      <c r="C4" s="226" t="s">
        <v>178</v>
      </c>
      <c r="D4" s="226" t="s">
        <v>277</v>
      </c>
      <c r="E4" s="227" t="s">
        <v>638</v>
      </c>
      <c r="F4" s="218">
        <f t="shared" si="1"/>
        <v>2</v>
      </c>
      <c r="G4" s="136">
        <v>85</v>
      </c>
      <c r="H4" s="136">
        <v>6</v>
      </c>
      <c r="I4" s="242">
        <v>6</v>
      </c>
      <c r="J4" s="243">
        <f t="shared" si="2"/>
        <v>2</v>
      </c>
      <c r="K4" s="230">
        <v>98.387096774193552</v>
      </c>
      <c r="L4" s="243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220">
        <v>80</v>
      </c>
      <c r="R4" s="220">
        <v>80</v>
      </c>
      <c r="S4" s="244">
        <f t="shared" si="5"/>
        <v>100</v>
      </c>
      <c r="T4" s="243">
        <f t="shared" si="6"/>
        <v>4</v>
      </c>
      <c r="U4" s="136">
        <v>68</v>
      </c>
      <c r="V4" s="136">
        <v>100</v>
      </c>
      <c r="W4" s="218">
        <f t="shared" si="7"/>
        <v>2</v>
      </c>
      <c r="X4" s="136">
        <v>23</v>
      </c>
      <c r="Y4" s="136">
        <v>127</v>
      </c>
      <c r="Z4" s="223">
        <f t="shared" si="0"/>
        <v>20</v>
      </c>
      <c r="AA4" s="223">
        <f t="shared" si="8"/>
        <v>100</v>
      </c>
    </row>
    <row r="5" spans="1:27" s="166" customFormat="1" ht="30" customHeight="1" x14ac:dyDescent="0.25">
      <c r="A5" s="240" t="s">
        <v>26</v>
      </c>
      <c r="B5" s="241">
        <v>3</v>
      </c>
      <c r="C5" s="226" t="s">
        <v>172</v>
      </c>
      <c r="D5" s="226" t="s">
        <v>343</v>
      </c>
      <c r="E5" s="227" t="s">
        <v>638</v>
      </c>
      <c r="F5" s="218">
        <f t="shared" si="1"/>
        <v>2</v>
      </c>
      <c r="G5" s="136">
        <v>215</v>
      </c>
      <c r="H5" s="136">
        <v>10</v>
      </c>
      <c r="I5" s="242">
        <v>11</v>
      </c>
      <c r="J5" s="243">
        <f t="shared" si="2"/>
        <v>2</v>
      </c>
      <c r="K5" s="230">
        <v>95.161290322580655</v>
      </c>
      <c r="L5" s="243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220">
        <v>209</v>
      </c>
      <c r="R5" s="220">
        <v>209</v>
      </c>
      <c r="S5" s="244">
        <f t="shared" si="5"/>
        <v>100</v>
      </c>
      <c r="T5" s="243">
        <f t="shared" si="6"/>
        <v>4</v>
      </c>
      <c r="U5" s="136">
        <v>203</v>
      </c>
      <c r="V5" s="136">
        <v>100</v>
      </c>
      <c r="W5" s="218">
        <f t="shared" si="7"/>
        <v>2</v>
      </c>
      <c r="X5" s="136">
        <v>27</v>
      </c>
      <c r="Y5" s="136">
        <v>759</v>
      </c>
      <c r="Z5" s="223">
        <f t="shared" si="0"/>
        <v>20</v>
      </c>
      <c r="AA5" s="223">
        <f t="shared" si="8"/>
        <v>100</v>
      </c>
    </row>
    <row r="6" spans="1:27" s="166" customFormat="1" ht="30" customHeight="1" x14ac:dyDescent="0.25">
      <c r="A6" s="240" t="s">
        <v>26</v>
      </c>
      <c r="B6" s="241">
        <v>4</v>
      </c>
      <c r="C6" s="226" t="s">
        <v>180</v>
      </c>
      <c r="D6" s="226" t="s">
        <v>347</v>
      </c>
      <c r="E6" s="227" t="s">
        <v>638</v>
      </c>
      <c r="F6" s="218">
        <f t="shared" si="1"/>
        <v>2</v>
      </c>
      <c r="G6" s="136">
        <v>5</v>
      </c>
      <c r="H6" s="136">
        <v>1</v>
      </c>
      <c r="I6" s="238">
        <v>1</v>
      </c>
      <c r="J6" s="243">
        <f t="shared" si="2"/>
        <v>2</v>
      </c>
      <c r="K6" s="230">
        <v>98.387096774193552</v>
      </c>
      <c r="L6" s="243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220">
        <v>5</v>
      </c>
      <c r="R6" s="220">
        <v>5</v>
      </c>
      <c r="S6" s="244">
        <f t="shared" si="5"/>
        <v>100</v>
      </c>
      <c r="T6" s="243">
        <f t="shared" si="6"/>
        <v>4</v>
      </c>
      <c r="U6" s="136">
        <v>7</v>
      </c>
      <c r="V6" s="136">
        <v>100</v>
      </c>
      <c r="W6" s="218">
        <f t="shared" si="7"/>
        <v>2</v>
      </c>
      <c r="X6" s="136">
        <v>0</v>
      </c>
      <c r="Y6" s="136">
        <v>38</v>
      </c>
      <c r="Z6" s="223">
        <f t="shared" si="0"/>
        <v>20</v>
      </c>
      <c r="AA6" s="223">
        <f t="shared" si="8"/>
        <v>100</v>
      </c>
    </row>
    <row r="7" spans="1:27" s="166" customFormat="1" ht="30" customHeight="1" x14ac:dyDescent="0.25">
      <c r="A7" s="240" t="s">
        <v>26</v>
      </c>
      <c r="B7" s="241">
        <v>5</v>
      </c>
      <c r="C7" s="226" t="s">
        <v>179</v>
      </c>
      <c r="D7" s="226" t="s">
        <v>344</v>
      </c>
      <c r="E7" s="227" t="s">
        <v>638</v>
      </c>
      <c r="F7" s="218">
        <f t="shared" si="1"/>
        <v>2</v>
      </c>
      <c r="G7" s="136">
        <v>11</v>
      </c>
      <c r="H7" s="136">
        <v>1</v>
      </c>
      <c r="I7" s="238">
        <v>1</v>
      </c>
      <c r="J7" s="243">
        <f t="shared" si="2"/>
        <v>2</v>
      </c>
      <c r="K7" s="230">
        <v>98.387096774193552</v>
      </c>
      <c r="L7" s="243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220">
        <v>11</v>
      </c>
      <c r="R7" s="220">
        <v>11</v>
      </c>
      <c r="S7" s="244">
        <f t="shared" si="5"/>
        <v>100</v>
      </c>
      <c r="T7" s="243">
        <f t="shared" si="6"/>
        <v>4</v>
      </c>
      <c r="U7" s="136">
        <v>12</v>
      </c>
      <c r="V7" s="136">
        <v>100</v>
      </c>
      <c r="W7" s="218">
        <f t="shared" si="7"/>
        <v>2</v>
      </c>
      <c r="X7" s="136">
        <v>0</v>
      </c>
      <c r="Y7" s="136">
        <v>51</v>
      </c>
      <c r="Z7" s="223">
        <f t="shared" si="0"/>
        <v>20</v>
      </c>
      <c r="AA7" s="223">
        <f t="shared" si="8"/>
        <v>100</v>
      </c>
    </row>
    <row r="8" spans="1:27" s="166" customFormat="1" ht="30" customHeight="1" x14ac:dyDescent="0.25">
      <c r="A8" s="240" t="s">
        <v>26</v>
      </c>
      <c r="B8" s="241">
        <v>6</v>
      </c>
      <c r="C8" s="226" t="s">
        <v>177</v>
      </c>
      <c r="D8" s="226" t="s">
        <v>247</v>
      </c>
      <c r="E8" s="227" t="s">
        <v>638</v>
      </c>
      <c r="F8" s="218">
        <f t="shared" si="1"/>
        <v>2</v>
      </c>
      <c r="G8" s="136">
        <v>124</v>
      </c>
      <c r="H8" s="136">
        <v>6</v>
      </c>
      <c r="I8" s="242">
        <v>6</v>
      </c>
      <c r="J8" s="243">
        <f t="shared" si="2"/>
        <v>2</v>
      </c>
      <c r="K8" s="230">
        <v>96.774193548387103</v>
      </c>
      <c r="L8" s="243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220">
        <v>122</v>
      </c>
      <c r="R8" s="220">
        <v>122</v>
      </c>
      <c r="S8" s="244">
        <f t="shared" si="5"/>
        <v>100</v>
      </c>
      <c r="T8" s="243">
        <f t="shared" si="6"/>
        <v>4</v>
      </c>
      <c r="U8" s="136">
        <v>168</v>
      </c>
      <c r="V8" s="136">
        <v>99</v>
      </c>
      <c r="W8" s="218">
        <f t="shared" si="7"/>
        <v>2</v>
      </c>
      <c r="X8" s="136">
        <v>15</v>
      </c>
      <c r="Y8" s="136">
        <v>507</v>
      </c>
      <c r="Z8" s="223">
        <f t="shared" si="0"/>
        <v>20</v>
      </c>
      <c r="AA8" s="223">
        <f t="shared" si="8"/>
        <v>100</v>
      </c>
    </row>
    <row r="9" spans="1:27" s="166" customFormat="1" ht="30" customHeight="1" x14ac:dyDescent="0.25">
      <c r="A9" s="240" t="s">
        <v>26</v>
      </c>
      <c r="B9" s="241">
        <v>7</v>
      </c>
      <c r="C9" s="226" t="s">
        <v>173</v>
      </c>
      <c r="D9" s="226" t="s">
        <v>345</v>
      </c>
      <c r="E9" s="227" t="s">
        <v>638</v>
      </c>
      <c r="F9" s="218">
        <f t="shared" si="1"/>
        <v>2</v>
      </c>
      <c r="G9" s="136">
        <v>29</v>
      </c>
      <c r="H9" s="136">
        <v>2</v>
      </c>
      <c r="I9" s="242">
        <v>2</v>
      </c>
      <c r="J9" s="243">
        <f t="shared" si="2"/>
        <v>2</v>
      </c>
      <c r="K9" s="230">
        <v>96.774193548387103</v>
      </c>
      <c r="L9" s="243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220">
        <v>28</v>
      </c>
      <c r="R9" s="220">
        <v>28</v>
      </c>
      <c r="S9" s="244">
        <f t="shared" si="5"/>
        <v>100</v>
      </c>
      <c r="T9" s="243">
        <f t="shared" si="6"/>
        <v>4</v>
      </c>
      <c r="U9" s="136">
        <v>25</v>
      </c>
      <c r="V9" s="136">
        <v>100</v>
      </c>
      <c r="W9" s="218">
        <f t="shared" si="7"/>
        <v>2</v>
      </c>
      <c r="X9" s="136">
        <v>10</v>
      </c>
      <c r="Y9" s="136">
        <v>28</v>
      </c>
      <c r="Z9" s="223">
        <f t="shared" si="0"/>
        <v>20</v>
      </c>
      <c r="AA9" s="223">
        <f t="shared" si="8"/>
        <v>100</v>
      </c>
    </row>
    <row r="10" spans="1:27" s="166" customFormat="1" ht="30" customHeight="1" x14ac:dyDescent="0.25">
      <c r="A10" s="240" t="s">
        <v>26</v>
      </c>
      <c r="B10" s="241">
        <v>8</v>
      </c>
      <c r="C10" s="226" t="s">
        <v>174</v>
      </c>
      <c r="D10" s="226" t="s">
        <v>348</v>
      </c>
      <c r="E10" s="227" t="s">
        <v>638</v>
      </c>
      <c r="F10" s="218">
        <f t="shared" si="1"/>
        <v>2</v>
      </c>
      <c r="G10" s="136">
        <v>204</v>
      </c>
      <c r="H10" s="136">
        <v>11</v>
      </c>
      <c r="I10" s="242">
        <v>11</v>
      </c>
      <c r="J10" s="243">
        <f t="shared" si="2"/>
        <v>2</v>
      </c>
      <c r="K10" s="230">
        <v>96.774193548387103</v>
      </c>
      <c r="L10" s="243">
        <f t="shared" si="3"/>
        <v>4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220">
        <v>202</v>
      </c>
      <c r="R10" s="220">
        <v>202</v>
      </c>
      <c r="S10" s="244">
        <f t="shared" si="5"/>
        <v>100</v>
      </c>
      <c r="T10" s="243">
        <f t="shared" si="6"/>
        <v>4</v>
      </c>
      <c r="U10" s="136">
        <v>187</v>
      </c>
      <c r="V10" s="136">
        <v>99</v>
      </c>
      <c r="W10" s="218">
        <f t="shared" si="7"/>
        <v>2</v>
      </c>
      <c r="X10" s="136">
        <v>15</v>
      </c>
      <c r="Y10" s="136">
        <v>628</v>
      </c>
      <c r="Z10" s="223">
        <f t="shared" si="0"/>
        <v>20</v>
      </c>
      <c r="AA10" s="223">
        <f t="shared" si="8"/>
        <v>100</v>
      </c>
    </row>
    <row r="11" spans="1:27" s="166" customFormat="1" ht="30" customHeight="1" x14ac:dyDescent="0.25">
      <c r="A11" s="240" t="s">
        <v>26</v>
      </c>
      <c r="B11" s="241">
        <v>9</v>
      </c>
      <c r="C11" s="226" t="s">
        <v>175</v>
      </c>
      <c r="D11" s="226" t="s">
        <v>346</v>
      </c>
      <c r="E11" s="227" t="s">
        <v>638</v>
      </c>
      <c r="F11" s="218">
        <f t="shared" si="1"/>
        <v>2</v>
      </c>
      <c r="G11" s="136">
        <v>66</v>
      </c>
      <c r="H11" s="136">
        <v>4</v>
      </c>
      <c r="I11" s="242">
        <v>4</v>
      </c>
      <c r="J11" s="243">
        <f t="shared" si="2"/>
        <v>2</v>
      </c>
      <c r="K11" s="230">
        <v>93.548387096774192</v>
      </c>
      <c r="L11" s="243">
        <f t="shared" si="3"/>
        <v>4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220">
        <v>65</v>
      </c>
      <c r="R11" s="220">
        <v>65</v>
      </c>
      <c r="S11" s="244">
        <f t="shared" si="5"/>
        <v>100</v>
      </c>
      <c r="T11" s="243">
        <f t="shared" si="6"/>
        <v>4</v>
      </c>
      <c r="U11" s="136">
        <v>83</v>
      </c>
      <c r="V11" s="136">
        <v>100</v>
      </c>
      <c r="W11" s="218">
        <f t="shared" si="7"/>
        <v>2</v>
      </c>
      <c r="X11" s="136">
        <v>3</v>
      </c>
      <c r="Y11" s="136">
        <v>263</v>
      </c>
      <c r="Z11" s="223">
        <f t="shared" si="0"/>
        <v>20</v>
      </c>
      <c r="AA11" s="223">
        <f t="shared" si="8"/>
        <v>100</v>
      </c>
    </row>
    <row r="12" spans="1:27" s="166" customFormat="1" ht="30" customHeight="1" x14ac:dyDescent="0.25">
      <c r="A12" s="240" t="s">
        <v>26</v>
      </c>
      <c r="B12" s="241">
        <v>10</v>
      </c>
      <c r="C12" s="226" t="s">
        <v>176</v>
      </c>
      <c r="D12" s="226" t="s">
        <v>349</v>
      </c>
      <c r="E12" s="227" t="s">
        <v>638</v>
      </c>
      <c r="F12" s="218">
        <f t="shared" si="1"/>
        <v>2</v>
      </c>
      <c r="G12" s="136">
        <v>121</v>
      </c>
      <c r="H12" s="136">
        <v>6</v>
      </c>
      <c r="I12" s="242">
        <v>6</v>
      </c>
      <c r="J12" s="243">
        <f t="shared" si="2"/>
        <v>2</v>
      </c>
      <c r="K12" s="230">
        <v>95.161290322580655</v>
      </c>
      <c r="L12" s="243">
        <f t="shared" si="3"/>
        <v>4</v>
      </c>
      <c r="M12" s="220">
        <v>2</v>
      </c>
      <c r="N12" s="220">
        <v>2</v>
      </c>
      <c r="O12" s="220">
        <v>1</v>
      </c>
      <c r="P12" s="218">
        <f t="shared" si="4"/>
        <v>5</v>
      </c>
      <c r="Q12" s="220">
        <v>119</v>
      </c>
      <c r="R12" s="220">
        <v>119</v>
      </c>
      <c r="S12" s="244">
        <f t="shared" si="5"/>
        <v>100</v>
      </c>
      <c r="T12" s="243">
        <f t="shared" si="6"/>
        <v>4</v>
      </c>
      <c r="U12" s="136">
        <v>150</v>
      </c>
      <c r="V12" s="136">
        <v>100</v>
      </c>
      <c r="W12" s="218">
        <f t="shared" si="7"/>
        <v>2</v>
      </c>
      <c r="X12" s="136">
        <v>7</v>
      </c>
      <c r="Y12" s="136">
        <v>73</v>
      </c>
      <c r="Z12" s="223">
        <f t="shared" si="0"/>
        <v>19</v>
      </c>
      <c r="AA12" s="223">
        <f t="shared" si="8"/>
        <v>95</v>
      </c>
    </row>
    <row r="13" spans="1:27" s="69" customFormat="1" ht="17.25" customHeight="1" x14ac:dyDescent="0.25">
      <c r="A13" s="66"/>
      <c r="B13" s="66"/>
      <c r="C13" s="58" t="s">
        <v>52</v>
      </c>
      <c r="D13" s="116"/>
      <c r="E13" s="66"/>
      <c r="F13" s="64"/>
      <c r="G13" s="67">
        <f>SUM(G3:G12)</f>
        <v>1088</v>
      </c>
      <c r="H13" s="67">
        <f>SUM(H3:H12)</f>
        <v>59</v>
      </c>
      <c r="I13" s="67">
        <f>SUM(I3:I12)</f>
        <v>60</v>
      </c>
      <c r="J13" s="64"/>
      <c r="K13" s="68"/>
      <c r="L13" s="64"/>
      <c r="M13" s="56"/>
      <c r="N13" s="56"/>
      <c r="O13" s="56"/>
      <c r="P13" s="64"/>
      <c r="Q13" s="66"/>
      <c r="R13" s="66"/>
      <c r="S13" s="66"/>
      <c r="T13" s="64"/>
      <c r="Z13" s="65"/>
      <c r="AA13" s="65"/>
    </row>
    <row r="14" spans="1:27" ht="15.75" thickBot="1" x14ac:dyDescent="0.3">
      <c r="M14" s="56"/>
      <c r="N14" s="56"/>
      <c r="O14" s="56"/>
    </row>
    <row r="15" spans="1:27" ht="16.5" thickBot="1" x14ac:dyDescent="0.3">
      <c r="M15" s="27"/>
      <c r="N15" s="27"/>
      <c r="O15" s="27"/>
      <c r="V15" s="48" t="s">
        <v>51</v>
      </c>
      <c r="W15" s="49"/>
      <c r="X15" s="50"/>
      <c r="Y15" s="53"/>
      <c r="Z15" s="43">
        <f>AVERAGE(Z3:Z11)</f>
        <v>20</v>
      </c>
      <c r="AA15" s="44">
        <f>ROUND(Z15/$Z$2*100,0)</f>
        <v>100</v>
      </c>
    </row>
    <row r="16" spans="1:27" x14ac:dyDescent="0.25">
      <c r="M16" s="27"/>
      <c r="N16" s="27"/>
      <c r="O16" s="27"/>
    </row>
    <row r="17" spans="12:15" x14ac:dyDescent="0.25">
      <c r="M17" s="27"/>
      <c r="N17" s="27"/>
      <c r="O17" s="27"/>
    </row>
    <row r="18" spans="12:15" x14ac:dyDescent="0.25">
      <c r="M18" s="27"/>
      <c r="N18" s="27"/>
      <c r="O18" s="27"/>
    </row>
    <row r="19" spans="12:15" x14ac:dyDescent="0.25">
      <c r="M19" s="27"/>
      <c r="N19" s="27"/>
      <c r="O19" s="27"/>
    </row>
    <row r="25" spans="12:15" x14ac:dyDescent="0.25">
      <c r="L25" s="134"/>
    </row>
  </sheetData>
  <sortState ref="A3:AA13">
    <sortCondition ref="B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9"/>
  <sheetViews>
    <sheetView topLeftCell="H1" zoomScale="62" zoomScaleNormal="62" zoomScalePageLayoutView="85" workbookViewId="0">
      <selection activeCell="T22" sqref="T22"/>
    </sheetView>
  </sheetViews>
  <sheetFormatPr defaultColWidth="8.85546875" defaultRowHeight="15" x14ac:dyDescent="0.25"/>
  <cols>
    <col min="1" max="1" width="34.7109375" style="36" customWidth="1"/>
    <col min="2" max="2" width="3.28515625" style="36" customWidth="1"/>
    <col min="3" max="3" width="31.140625" style="36" customWidth="1"/>
    <col min="4" max="4" width="30" style="36" customWidth="1"/>
    <col min="5" max="5" width="20" style="36" customWidth="1"/>
    <col min="6" max="6" width="5.7109375" style="36" bestFit="1" customWidth="1"/>
    <col min="7" max="7" width="14.42578125" style="36" customWidth="1"/>
    <col min="8" max="8" width="13.7109375" style="36" customWidth="1"/>
    <col min="9" max="9" width="12.7109375" style="36" customWidth="1"/>
    <col min="10" max="10" width="5.7109375" style="36" bestFit="1" customWidth="1"/>
    <col min="11" max="11" width="13.7109375" style="36" customWidth="1"/>
    <col min="12" max="12" width="5.7109375" style="36" bestFit="1" customWidth="1"/>
    <col min="13" max="15" width="16.140625" customWidth="1"/>
    <col min="16" max="16" width="5.7109375" style="36" bestFit="1" customWidth="1"/>
    <col min="17" max="17" width="15.28515625" style="36" customWidth="1"/>
    <col min="18" max="18" width="15.42578125" style="36" customWidth="1"/>
    <col min="19" max="19" width="8.85546875" style="36"/>
    <col min="20" max="20" width="5.7109375" style="36" bestFit="1" customWidth="1"/>
    <col min="21" max="21" width="13.42578125" style="36" customWidth="1"/>
    <col min="22" max="22" width="16.28515625" style="36" customWidth="1"/>
    <col min="23" max="23" width="5.85546875" style="36" bestFit="1" customWidth="1"/>
    <col min="24" max="24" width="14.7109375" style="36" customWidth="1"/>
    <col min="25" max="25" width="16.85546875" style="36" customWidth="1"/>
    <col min="26" max="26" width="7.28515625" style="36" customWidth="1"/>
    <col min="27" max="27" width="7.42578125" style="36" customWidth="1"/>
    <col min="28" max="16384" width="8.85546875" style="36"/>
  </cols>
  <sheetData>
    <row r="1" spans="1:27" s="40" customFormat="1" ht="138.75" customHeight="1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125"/>
      <c r="R2" s="125"/>
      <c r="S2" s="9"/>
      <c r="T2" s="13">
        <v>4</v>
      </c>
      <c r="U2" s="9"/>
      <c r="V2" s="9"/>
      <c r="W2" s="13">
        <v>2</v>
      </c>
      <c r="X2" s="9"/>
      <c r="Y2" s="9"/>
      <c r="Z2" s="13">
        <f>F2+J2+L2+P2+T2+W2</f>
        <v>20</v>
      </c>
      <c r="AA2" s="13">
        <v>100</v>
      </c>
    </row>
    <row r="3" spans="1:27" s="166" customFormat="1" ht="39" customHeight="1" x14ac:dyDescent="0.25">
      <c r="A3" s="240" t="s">
        <v>27</v>
      </c>
      <c r="B3" s="241">
        <v>1</v>
      </c>
      <c r="C3" s="226" t="s">
        <v>248</v>
      </c>
      <c r="D3" s="245" t="s">
        <v>350</v>
      </c>
      <c r="E3" s="227" t="s">
        <v>638</v>
      </c>
      <c r="F3" s="162">
        <f>IF(E3="23/24",2,0)</f>
        <v>2</v>
      </c>
      <c r="G3" s="136">
        <v>120</v>
      </c>
      <c r="H3" s="136">
        <v>6</v>
      </c>
      <c r="I3" s="239">
        <v>6</v>
      </c>
      <c r="J3" s="243">
        <f>IF(ABS((H3-I3)/I3)&lt;=0.1,2,IF(AND(ABS((H3-I3)/I3)&gt;0.1,ABS((H3-I3)/I3)&lt;=0.2),1,0))</f>
        <v>2</v>
      </c>
      <c r="K3" s="230">
        <v>91.935483870967744</v>
      </c>
      <c r="L3" s="243">
        <f>IF(K3&gt;90,4,IF(AND(K3&gt;80,K3&lt;=90),3,IF(AND(K3&gt;=50,K3&lt;=80),2,IF(AND(K3&gt;=10,K3&lt;50),1,0))))</f>
        <v>4</v>
      </c>
      <c r="M3" s="220">
        <v>2</v>
      </c>
      <c r="N3" s="176">
        <v>2</v>
      </c>
      <c r="O3" s="176">
        <v>2</v>
      </c>
      <c r="P3" s="163">
        <f>SUM(M3:O3)</f>
        <v>6</v>
      </c>
      <c r="Q3" s="176">
        <v>118</v>
      </c>
      <c r="R3" s="176">
        <v>118</v>
      </c>
      <c r="S3" s="169">
        <f>ROUND(R3/Q3*100,0)</f>
        <v>100</v>
      </c>
      <c r="T3" s="243">
        <f>IF(S3&gt;90,4,IF(AND(S3&gt;80,S3&lt;=90),3,IF(AND(S3&gt;=50,S3&lt;=80),2,IF(AND(S3&gt;=10,S3&lt;50),1,0))))</f>
        <v>4</v>
      </c>
      <c r="U3" s="136">
        <v>164</v>
      </c>
      <c r="V3" s="136">
        <v>100</v>
      </c>
      <c r="W3" s="218">
        <f>IF(V3&gt;=90,2,IF(V3&gt;=80,1,0))</f>
        <v>2</v>
      </c>
      <c r="X3" s="246">
        <v>0</v>
      </c>
      <c r="Y3" s="246">
        <v>357</v>
      </c>
      <c r="Z3" s="164">
        <f>F3+J3+L3+P3+T3+W3</f>
        <v>20</v>
      </c>
      <c r="AA3" s="223">
        <f>ROUND(Z3/$Z$2*100,0)</f>
        <v>100</v>
      </c>
    </row>
    <row r="4" spans="1:27" s="69" customFormat="1" ht="30" customHeight="1" x14ac:dyDescent="0.25">
      <c r="A4" s="66"/>
      <c r="B4" s="66"/>
      <c r="C4" s="58" t="s">
        <v>52</v>
      </c>
      <c r="D4" s="58"/>
      <c r="E4" s="66"/>
      <c r="F4" s="64"/>
      <c r="G4" s="70">
        <f>SUM(G3:G3)</f>
        <v>120</v>
      </c>
      <c r="H4" s="70">
        <f>SUM(H3:H3)</f>
        <v>6</v>
      </c>
      <c r="I4" s="70">
        <f>SUM(I3:I3)</f>
        <v>6</v>
      </c>
      <c r="J4" s="64"/>
      <c r="K4" s="68"/>
      <c r="L4" s="64"/>
      <c r="M4" s="143"/>
      <c r="N4" s="143"/>
      <c r="O4" s="143"/>
      <c r="P4" s="64"/>
      <c r="Q4" s="66"/>
      <c r="R4" s="66"/>
      <c r="S4" s="66"/>
      <c r="T4" s="64"/>
      <c r="Z4" s="65"/>
      <c r="AA4" s="65"/>
    </row>
    <row r="5" spans="1:27" ht="15.75" thickBot="1" x14ac:dyDescent="0.3">
      <c r="M5" s="56"/>
      <c r="N5" s="56"/>
      <c r="O5" s="56"/>
    </row>
    <row r="6" spans="1:27" ht="16.5" thickBot="1" x14ac:dyDescent="0.3">
      <c r="M6" s="56"/>
      <c r="N6" s="56"/>
      <c r="O6" s="56"/>
      <c r="V6" s="48" t="s">
        <v>51</v>
      </c>
      <c r="W6" s="49"/>
      <c r="X6" s="49"/>
      <c r="Y6" s="50"/>
      <c r="Z6" s="43">
        <f>Z3</f>
        <v>20</v>
      </c>
      <c r="AA6" s="44">
        <f>AA3</f>
        <v>100</v>
      </c>
    </row>
    <row r="7" spans="1:27" x14ac:dyDescent="0.25">
      <c r="M7" s="56"/>
      <c r="N7" s="56"/>
      <c r="O7" s="56"/>
    </row>
    <row r="8" spans="1:27" x14ac:dyDescent="0.25">
      <c r="M8" s="56"/>
      <c r="N8" s="56"/>
      <c r="O8" s="56"/>
    </row>
    <row r="9" spans="1:27" x14ac:dyDescent="0.25">
      <c r="M9" s="56"/>
      <c r="N9" s="56"/>
      <c r="O9" s="56"/>
    </row>
    <row r="10" spans="1:27" x14ac:dyDescent="0.25">
      <c r="M10" s="56"/>
      <c r="N10" s="56"/>
      <c r="O10" s="56"/>
    </row>
    <row r="11" spans="1:27" x14ac:dyDescent="0.25">
      <c r="M11" s="143"/>
      <c r="N11" s="143"/>
      <c r="O11" s="143"/>
    </row>
    <row r="12" spans="1:27" x14ac:dyDescent="0.25">
      <c r="M12" s="143"/>
      <c r="N12" s="143"/>
      <c r="O12" s="143"/>
    </row>
    <row r="13" spans="1:27" x14ac:dyDescent="0.25">
      <c r="M13" s="56"/>
      <c r="N13" s="56"/>
      <c r="O13" s="56"/>
    </row>
    <row r="14" spans="1:27" x14ac:dyDescent="0.25">
      <c r="M14" s="56"/>
      <c r="N14" s="56"/>
      <c r="O14" s="56"/>
    </row>
    <row r="15" spans="1:27" x14ac:dyDescent="0.25">
      <c r="M15" s="27"/>
      <c r="N15" s="27"/>
      <c r="O15" s="27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4"/>
  <sheetViews>
    <sheetView zoomScale="60" zoomScaleNormal="60" zoomScalePageLayoutView="85" workbookViewId="0">
      <pane xSplit="3" ySplit="2" topLeftCell="N3" activePane="bottomRight" state="frozen"/>
      <selection activeCell="I25" sqref="I25"/>
      <selection pane="topRight" activeCell="I25" sqref="I25"/>
      <selection pane="bottomLeft" activeCell="I25" sqref="I25"/>
      <selection pane="bottomRight" activeCell="AD20" sqref="AD20"/>
    </sheetView>
  </sheetViews>
  <sheetFormatPr defaultColWidth="8.85546875" defaultRowHeight="15" x14ac:dyDescent="0.25"/>
  <cols>
    <col min="1" max="1" width="34.140625" style="36" customWidth="1"/>
    <col min="2" max="2" width="4.85546875" style="36" customWidth="1"/>
    <col min="3" max="3" width="32.28515625" style="36" customWidth="1"/>
    <col min="4" max="4" width="27.85546875" style="36" customWidth="1"/>
    <col min="5" max="5" width="17" style="36" customWidth="1"/>
    <col min="6" max="6" width="6" style="36" bestFit="1" customWidth="1"/>
    <col min="7" max="7" width="11.7109375" style="36" bestFit="1" customWidth="1"/>
    <col min="8" max="8" width="12.7109375" style="36" customWidth="1"/>
    <col min="9" max="9" width="13.85546875" style="36" customWidth="1"/>
    <col min="10" max="10" width="6" style="36" bestFit="1" customWidth="1"/>
    <col min="11" max="11" width="14.42578125" style="36" customWidth="1"/>
    <col min="12" max="12" width="6" style="36" bestFit="1" customWidth="1"/>
    <col min="13" max="15" width="16.140625" customWidth="1"/>
    <col min="16" max="16" width="6" style="36" bestFit="1" customWidth="1"/>
    <col min="17" max="18" width="13.85546875" style="36" bestFit="1" customWidth="1"/>
    <col min="19" max="20" width="9.140625" style="36" bestFit="1" customWidth="1"/>
    <col min="21" max="21" width="11.7109375" style="36" customWidth="1"/>
    <col min="22" max="22" width="17" style="36" customWidth="1"/>
    <col min="23" max="23" width="6.28515625" style="36" bestFit="1" customWidth="1"/>
    <col min="24" max="25" width="13.28515625" style="36" bestFit="1" customWidth="1"/>
    <col min="26" max="26" width="7.28515625" style="36" customWidth="1"/>
    <col min="27" max="27" width="7" style="36" customWidth="1"/>
    <col min="28" max="16384" width="8.85546875" style="36"/>
  </cols>
  <sheetData>
    <row r="1" spans="1:27" s="40" customFormat="1" ht="154.5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0" si="0">F2+J2+L2+P2+T2+W2</f>
        <v>20</v>
      </c>
      <c r="AA2" s="13">
        <v>100</v>
      </c>
    </row>
    <row r="3" spans="1:27" s="166" customFormat="1" ht="30" customHeight="1" x14ac:dyDescent="0.25">
      <c r="A3" s="240" t="s">
        <v>28</v>
      </c>
      <c r="B3" s="241">
        <v>1</v>
      </c>
      <c r="C3" s="226" t="s">
        <v>181</v>
      </c>
      <c r="D3" s="226" t="s">
        <v>355</v>
      </c>
      <c r="E3" s="227" t="s">
        <v>638</v>
      </c>
      <c r="F3" s="218">
        <f t="shared" ref="F3:F10" si="1">IF(E3="23/24",2,0)</f>
        <v>2</v>
      </c>
      <c r="G3" s="136">
        <v>123</v>
      </c>
      <c r="H3" s="136">
        <v>6</v>
      </c>
      <c r="I3" s="242">
        <v>6</v>
      </c>
      <c r="J3" s="243">
        <f t="shared" ref="J3:J10" si="2">IF(ABS((H3-I3)/I3)&lt;=0.1,2,IF(AND(ABS((H3-I3)/I3)&gt;0.1,ABS((H3-I3)/I3)&lt;=0.2),1,0))</f>
        <v>2</v>
      </c>
      <c r="K3" s="230">
        <v>96.8</v>
      </c>
      <c r="L3" s="243">
        <f t="shared" ref="L3:L10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0" si="4">SUM(M3:O3)</f>
        <v>6</v>
      </c>
      <c r="Q3" s="220">
        <v>123</v>
      </c>
      <c r="R3" s="220">
        <v>123</v>
      </c>
      <c r="S3" s="244">
        <f t="shared" ref="S3:S10" si="5">ROUND(R3/Q3*100,0)</f>
        <v>100</v>
      </c>
      <c r="T3" s="243">
        <f t="shared" ref="T3:T10" si="6">IF(S3&gt;90,4,IF(AND(S3&gt;80,S3&lt;=90),3,IF(AND(S3&gt;=50,S3&lt;=80),2,IF(AND(S3&gt;=10,S3&lt;50),1,0))))</f>
        <v>4</v>
      </c>
      <c r="U3" s="136">
        <v>194</v>
      </c>
      <c r="V3" s="136">
        <v>100</v>
      </c>
      <c r="W3" s="218">
        <f t="shared" ref="W3:W10" si="7">IF(V3&gt;=90,2,IF(V3&gt;=80,1,0))</f>
        <v>2</v>
      </c>
      <c r="X3" s="194">
        <v>6</v>
      </c>
      <c r="Y3" s="194">
        <v>26</v>
      </c>
      <c r="Z3" s="223">
        <f t="shared" si="0"/>
        <v>20</v>
      </c>
      <c r="AA3" s="223">
        <f t="shared" ref="AA3:AA10" si="8">ROUND(Z3/$Z$2*100,0)</f>
        <v>100</v>
      </c>
    </row>
    <row r="4" spans="1:27" s="166" customFormat="1" ht="30" customHeight="1" x14ac:dyDescent="0.25">
      <c r="A4" s="240" t="s">
        <v>28</v>
      </c>
      <c r="B4" s="241">
        <v>2</v>
      </c>
      <c r="C4" s="226" t="s">
        <v>182</v>
      </c>
      <c r="D4" s="226" t="s">
        <v>358</v>
      </c>
      <c r="E4" s="227" t="s">
        <v>638</v>
      </c>
      <c r="F4" s="218">
        <f t="shared" si="1"/>
        <v>2</v>
      </c>
      <c r="G4" s="136">
        <v>92</v>
      </c>
      <c r="H4" s="136">
        <v>5</v>
      </c>
      <c r="I4" s="242">
        <v>5</v>
      </c>
      <c r="J4" s="243">
        <f t="shared" si="2"/>
        <v>2</v>
      </c>
      <c r="K4" s="230">
        <v>95.2</v>
      </c>
      <c r="L4" s="243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220">
        <v>92</v>
      </c>
      <c r="R4" s="220">
        <v>89</v>
      </c>
      <c r="S4" s="244">
        <f t="shared" si="5"/>
        <v>97</v>
      </c>
      <c r="T4" s="243">
        <f t="shared" si="6"/>
        <v>4</v>
      </c>
      <c r="U4" s="136">
        <v>132</v>
      </c>
      <c r="V4" s="136">
        <v>100</v>
      </c>
      <c r="W4" s="218">
        <f t="shared" si="7"/>
        <v>2</v>
      </c>
      <c r="X4" s="194">
        <v>6</v>
      </c>
      <c r="Y4" s="194">
        <v>226</v>
      </c>
      <c r="Z4" s="223">
        <f t="shared" si="0"/>
        <v>20</v>
      </c>
      <c r="AA4" s="223">
        <f t="shared" si="8"/>
        <v>100</v>
      </c>
    </row>
    <row r="5" spans="1:27" s="166" customFormat="1" ht="30" customHeight="1" x14ac:dyDescent="0.25">
      <c r="A5" s="240" t="s">
        <v>28</v>
      </c>
      <c r="B5" s="241">
        <v>3</v>
      </c>
      <c r="C5" s="226" t="s">
        <v>186</v>
      </c>
      <c r="D5" s="226" t="s">
        <v>351</v>
      </c>
      <c r="E5" s="227" t="s">
        <v>638</v>
      </c>
      <c r="F5" s="218">
        <f t="shared" si="1"/>
        <v>2</v>
      </c>
      <c r="G5" s="136">
        <v>26</v>
      </c>
      <c r="H5" s="136">
        <v>2</v>
      </c>
      <c r="I5" s="239">
        <v>2</v>
      </c>
      <c r="J5" s="243">
        <f t="shared" si="2"/>
        <v>2</v>
      </c>
      <c r="K5" s="230">
        <v>96.8</v>
      </c>
      <c r="L5" s="243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220">
        <v>26</v>
      </c>
      <c r="R5" s="220">
        <v>26</v>
      </c>
      <c r="S5" s="244">
        <f t="shared" si="5"/>
        <v>100</v>
      </c>
      <c r="T5" s="243">
        <f t="shared" si="6"/>
        <v>4</v>
      </c>
      <c r="U5" s="136">
        <v>25</v>
      </c>
      <c r="V5" s="136">
        <v>100</v>
      </c>
      <c r="W5" s="218">
        <f t="shared" si="7"/>
        <v>2</v>
      </c>
      <c r="X5" s="194">
        <v>0</v>
      </c>
      <c r="Y5" s="194">
        <v>55</v>
      </c>
      <c r="Z5" s="223">
        <f t="shared" si="0"/>
        <v>20</v>
      </c>
      <c r="AA5" s="223">
        <f t="shared" si="8"/>
        <v>100</v>
      </c>
    </row>
    <row r="6" spans="1:27" s="166" customFormat="1" ht="30" customHeight="1" x14ac:dyDescent="0.25">
      <c r="A6" s="240" t="s">
        <v>28</v>
      </c>
      <c r="B6" s="241">
        <v>4</v>
      </c>
      <c r="C6" s="226" t="s">
        <v>187</v>
      </c>
      <c r="D6" s="226" t="s">
        <v>356</v>
      </c>
      <c r="E6" s="227" t="s">
        <v>638</v>
      </c>
      <c r="F6" s="218">
        <f t="shared" si="1"/>
        <v>2</v>
      </c>
      <c r="G6" s="136">
        <v>5</v>
      </c>
      <c r="H6" s="136">
        <v>1</v>
      </c>
      <c r="I6" s="239">
        <v>1</v>
      </c>
      <c r="J6" s="243">
        <f t="shared" si="2"/>
        <v>2</v>
      </c>
      <c r="K6" s="230">
        <v>90.3</v>
      </c>
      <c r="L6" s="243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220">
        <v>5</v>
      </c>
      <c r="R6" s="220">
        <v>5</v>
      </c>
      <c r="S6" s="244">
        <f t="shared" si="5"/>
        <v>100</v>
      </c>
      <c r="T6" s="243">
        <f t="shared" si="6"/>
        <v>4</v>
      </c>
      <c r="U6" s="136">
        <v>5</v>
      </c>
      <c r="V6" s="136">
        <v>100</v>
      </c>
      <c r="W6" s="218">
        <f t="shared" si="7"/>
        <v>2</v>
      </c>
      <c r="X6" s="194">
        <v>0</v>
      </c>
      <c r="Y6" s="194">
        <v>49</v>
      </c>
      <c r="Z6" s="223">
        <f t="shared" si="0"/>
        <v>20</v>
      </c>
      <c r="AA6" s="223">
        <f t="shared" si="8"/>
        <v>100</v>
      </c>
    </row>
    <row r="7" spans="1:27" s="166" customFormat="1" ht="30" customHeight="1" x14ac:dyDescent="0.25">
      <c r="A7" s="240" t="s">
        <v>28</v>
      </c>
      <c r="B7" s="241">
        <v>6</v>
      </c>
      <c r="C7" s="226" t="s">
        <v>184</v>
      </c>
      <c r="D7" s="226" t="s">
        <v>353</v>
      </c>
      <c r="E7" s="227" t="s">
        <v>638</v>
      </c>
      <c r="F7" s="218">
        <f t="shared" si="1"/>
        <v>2</v>
      </c>
      <c r="G7" s="136">
        <v>25</v>
      </c>
      <c r="H7" s="136">
        <v>2</v>
      </c>
      <c r="I7" s="239">
        <v>2</v>
      </c>
      <c r="J7" s="243">
        <f t="shared" si="2"/>
        <v>2</v>
      </c>
      <c r="K7" s="230">
        <v>100</v>
      </c>
      <c r="L7" s="243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220">
        <v>24</v>
      </c>
      <c r="R7" s="220">
        <v>24</v>
      </c>
      <c r="S7" s="244">
        <f t="shared" si="5"/>
        <v>100</v>
      </c>
      <c r="T7" s="243">
        <f t="shared" si="6"/>
        <v>4</v>
      </c>
      <c r="U7" s="136">
        <v>23</v>
      </c>
      <c r="V7" s="136">
        <v>100</v>
      </c>
      <c r="W7" s="218">
        <f t="shared" si="7"/>
        <v>2</v>
      </c>
      <c r="X7" s="194">
        <v>7</v>
      </c>
      <c r="Y7" s="194">
        <v>41</v>
      </c>
      <c r="Z7" s="223">
        <f t="shared" si="0"/>
        <v>20</v>
      </c>
      <c r="AA7" s="223">
        <f t="shared" si="8"/>
        <v>100</v>
      </c>
    </row>
    <row r="8" spans="1:27" s="166" customFormat="1" ht="30" customHeight="1" x14ac:dyDescent="0.25">
      <c r="A8" s="240" t="s">
        <v>28</v>
      </c>
      <c r="B8" s="241">
        <v>8</v>
      </c>
      <c r="C8" s="226" t="s">
        <v>245</v>
      </c>
      <c r="D8" s="226" t="s">
        <v>352</v>
      </c>
      <c r="E8" s="227" t="s">
        <v>638</v>
      </c>
      <c r="F8" s="218">
        <f t="shared" si="1"/>
        <v>2</v>
      </c>
      <c r="G8" s="136">
        <v>5</v>
      </c>
      <c r="H8" s="136">
        <v>1</v>
      </c>
      <c r="I8" s="239">
        <v>1</v>
      </c>
      <c r="J8" s="243">
        <f t="shared" si="2"/>
        <v>2</v>
      </c>
      <c r="K8" s="230">
        <v>95.2</v>
      </c>
      <c r="L8" s="243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220">
        <v>5</v>
      </c>
      <c r="R8" s="220">
        <v>5</v>
      </c>
      <c r="S8" s="244">
        <f t="shared" si="5"/>
        <v>100</v>
      </c>
      <c r="T8" s="243">
        <f t="shared" si="6"/>
        <v>4</v>
      </c>
      <c r="U8" s="136">
        <v>6</v>
      </c>
      <c r="V8" s="136">
        <v>100</v>
      </c>
      <c r="W8" s="218">
        <f t="shared" si="7"/>
        <v>2</v>
      </c>
      <c r="X8" s="194">
        <v>1</v>
      </c>
      <c r="Y8" s="194">
        <v>19</v>
      </c>
      <c r="Z8" s="223">
        <f t="shared" si="0"/>
        <v>20</v>
      </c>
      <c r="AA8" s="223">
        <f t="shared" si="8"/>
        <v>100</v>
      </c>
    </row>
    <row r="9" spans="1:27" s="166" customFormat="1" ht="30" customHeight="1" x14ac:dyDescent="0.25">
      <c r="A9" s="240" t="s">
        <v>28</v>
      </c>
      <c r="B9" s="241">
        <v>5</v>
      </c>
      <c r="C9" s="226" t="s">
        <v>185</v>
      </c>
      <c r="D9" s="226" t="s">
        <v>357</v>
      </c>
      <c r="E9" s="227" t="s">
        <v>638</v>
      </c>
      <c r="F9" s="218">
        <f t="shared" si="1"/>
        <v>2</v>
      </c>
      <c r="G9" s="136">
        <v>21</v>
      </c>
      <c r="H9" s="136">
        <v>1</v>
      </c>
      <c r="I9" s="239">
        <v>1</v>
      </c>
      <c r="J9" s="243">
        <f t="shared" si="2"/>
        <v>2</v>
      </c>
      <c r="K9" s="230">
        <v>93.5</v>
      </c>
      <c r="L9" s="243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220">
        <v>19</v>
      </c>
      <c r="R9" s="220">
        <v>17</v>
      </c>
      <c r="S9" s="244">
        <f t="shared" si="5"/>
        <v>89</v>
      </c>
      <c r="T9" s="243">
        <f t="shared" si="6"/>
        <v>3</v>
      </c>
      <c r="U9" s="136">
        <v>22</v>
      </c>
      <c r="V9" s="136">
        <v>100</v>
      </c>
      <c r="W9" s="218">
        <f t="shared" si="7"/>
        <v>2</v>
      </c>
      <c r="X9" s="194">
        <v>0</v>
      </c>
      <c r="Y9" s="194">
        <v>21</v>
      </c>
      <c r="Z9" s="223">
        <f t="shared" si="0"/>
        <v>19</v>
      </c>
      <c r="AA9" s="223">
        <f t="shared" si="8"/>
        <v>95</v>
      </c>
    </row>
    <row r="10" spans="1:27" s="166" customFormat="1" ht="30" customHeight="1" x14ac:dyDescent="0.25">
      <c r="A10" s="240" t="s">
        <v>28</v>
      </c>
      <c r="B10" s="241">
        <v>7</v>
      </c>
      <c r="C10" s="226" t="s">
        <v>183</v>
      </c>
      <c r="D10" s="226" t="s">
        <v>354</v>
      </c>
      <c r="E10" s="227" t="s">
        <v>638</v>
      </c>
      <c r="F10" s="218">
        <f t="shared" si="1"/>
        <v>2</v>
      </c>
      <c r="G10" s="136">
        <v>168</v>
      </c>
      <c r="H10" s="136">
        <v>10</v>
      </c>
      <c r="I10" s="239">
        <v>10</v>
      </c>
      <c r="J10" s="243">
        <f t="shared" si="2"/>
        <v>2</v>
      </c>
      <c r="K10" s="230">
        <v>93.5</v>
      </c>
      <c r="L10" s="243">
        <f t="shared" si="3"/>
        <v>4</v>
      </c>
      <c r="M10" s="220">
        <v>2</v>
      </c>
      <c r="N10" s="220">
        <v>2</v>
      </c>
      <c r="O10" s="220">
        <v>0</v>
      </c>
      <c r="P10" s="218">
        <f t="shared" si="4"/>
        <v>4</v>
      </c>
      <c r="Q10" s="220">
        <v>164</v>
      </c>
      <c r="R10" s="220">
        <v>164</v>
      </c>
      <c r="S10" s="244">
        <f t="shared" si="5"/>
        <v>100</v>
      </c>
      <c r="T10" s="243">
        <f t="shared" si="6"/>
        <v>4</v>
      </c>
      <c r="U10" s="136">
        <v>233</v>
      </c>
      <c r="V10" s="136">
        <v>100</v>
      </c>
      <c r="W10" s="218">
        <f t="shared" si="7"/>
        <v>2</v>
      </c>
      <c r="X10" s="194">
        <v>9</v>
      </c>
      <c r="Y10" s="194">
        <v>91</v>
      </c>
      <c r="Z10" s="223">
        <f t="shared" si="0"/>
        <v>18</v>
      </c>
      <c r="AA10" s="223">
        <f t="shared" si="8"/>
        <v>90</v>
      </c>
    </row>
    <row r="11" spans="1:27" s="69" customFormat="1" ht="30" customHeight="1" x14ac:dyDescent="0.25">
      <c r="A11" s="66"/>
      <c r="B11" s="66"/>
      <c r="C11" s="58" t="s">
        <v>52</v>
      </c>
      <c r="D11" s="116"/>
      <c r="E11" s="66"/>
      <c r="F11" s="64"/>
      <c r="G11" s="70">
        <f>SUM(G3:G10)</f>
        <v>465</v>
      </c>
      <c r="H11" s="70">
        <f>SUM(H3:H10)</f>
        <v>28</v>
      </c>
      <c r="I11" s="70">
        <f>SUM(I3:I10)</f>
        <v>28</v>
      </c>
      <c r="J11" s="64"/>
      <c r="K11" s="68"/>
      <c r="L11" s="64"/>
      <c r="M11" s="143"/>
      <c r="N11" s="143"/>
      <c r="O11" s="143"/>
      <c r="P11" s="64"/>
      <c r="Q11" s="66"/>
      <c r="R11" s="66"/>
      <c r="S11" s="66"/>
      <c r="T11" s="64"/>
      <c r="U11" s="65"/>
      <c r="V11" s="65"/>
    </row>
    <row r="12" spans="1:27" ht="15.75" thickBot="1" x14ac:dyDescent="0.3">
      <c r="M12" s="143"/>
      <c r="N12" s="143"/>
      <c r="O12" s="143"/>
    </row>
    <row r="13" spans="1:27" ht="16.5" thickBot="1" x14ac:dyDescent="0.3">
      <c r="M13" s="56"/>
      <c r="N13" s="56"/>
      <c r="O13" s="56"/>
      <c r="V13" s="48" t="s">
        <v>51</v>
      </c>
      <c r="W13" s="49"/>
      <c r="X13" s="49"/>
      <c r="Y13" s="50"/>
      <c r="Z13" s="43">
        <f>AVERAGE(Z3:Z10)</f>
        <v>19.625</v>
      </c>
      <c r="AA13" s="44">
        <f>ROUND(Z13/$Z$2*100,0)</f>
        <v>98</v>
      </c>
    </row>
    <row r="14" spans="1:27" x14ac:dyDescent="0.25">
      <c r="M14" s="56"/>
      <c r="N14" s="56"/>
      <c r="O14" s="56"/>
    </row>
    <row r="15" spans="1:27" x14ac:dyDescent="0.25">
      <c r="M15" s="27"/>
      <c r="N15" s="27"/>
      <c r="O15" s="27"/>
    </row>
    <row r="16" spans="1:27" x14ac:dyDescent="0.25">
      <c r="M16" s="27"/>
      <c r="N16" s="27"/>
      <c r="O16" s="27"/>
    </row>
    <row r="17" spans="3:15" x14ac:dyDescent="0.25">
      <c r="M17" s="27"/>
      <c r="N17" s="27"/>
      <c r="O17" s="27"/>
    </row>
    <row r="18" spans="3:15" x14ac:dyDescent="0.25">
      <c r="M18" s="27"/>
      <c r="N18" s="27"/>
      <c r="O18" s="27"/>
    </row>
    <row r="19" spans="3:15" x14ac:dyDescent="0.25">
      <c r="M19" s="27"/>
      <c r="N19" s="27"/>
      <c r="O19" s="27"/>
    </row>
    <row r="23" spans="3:15" x14ac:dyDescent="0.25">
      <c r="C23" s="114"/>
      <c r="D23" s="114"/>
    </row>
    <row r="24" spans="3:15" x14ac:dyDescent="0.25">
      <c r="C24" s="114"/>
      <c r="D24" s="114"/>
    </row>
    <row r="25" spans="3:15" x14ac:dyDescent="0.25">
      <c r="C25" s="114"/>
      <c r="D25" s="114"/>
    </row>
    <row r="26" spans="3:15" x14ac:dyDescent="0.25">
      <c r="C26" s="114"/>
      <c r="D26" s="114"/>
    </row>
    <row r="27" spans="3:15" x14ac:dyDescent="0.25">
      <c r="C27" s="90"/>
      <c r="D27" s="90"/>
    </row>
    <row r="28" spans="3:15" x14ac:dyDescent="0.25">
      <c r="C28" s="90"/>
      <c r="D28" s="90"/>
    </row>
    <row r="29" spans="3:15" x14ac:dyDescent="0.25">
      <c r="C29" s="90"/>
      <c r="D29" s="90"/>
    </row>
    <row r="30" spans="3:15" x14ac:dyDescent="0.25">
      <c r="C30" s="90"/>
      <c r="D30" s="90"/>
    </row>
    <row r="31" spans="3:15" x14ac:dyDescent="0.25">
      <c r="C31" s="90"/>
      <c r="D31" s="90"/>
    </row>
    <row r="32" spans="3:15" x14ac:dyDescent="0.25">
      <c r="C32" s="90"/>
      <c r="D32" s="90"/>
    </row>
    <row r="33" spans="3:4" x14ac:dyDescent="0.25">
      <c r="C33" s="90"/>
      <c r="D33" s="90"/>
    </row>
    <row r="34" spans="3:4" x14ac:dyDescent="0.25">
      <c r="C34" s="90"/>
      <c r="D34" s="90"/>
    </row>
    <row r="35" spans="3:4" x14ac:dyDescent="0.25">
      <c r="C35" s="90"/>
      <c r="D35" s="90"/>
    </row>
    <row r="36" spans="3:4" x14ac:dyDescent="0.25">
      <c r="C36" s="90"/>
      <c r="D36" s="90"/>
    </row>
    <row r="37" spans="3:4" x14ac:dyDescent="0.25">
      <c r="C37" s="90"/>
      <c r="D37" s="90"/>
    </row>
    <row r="38" spans="3:4" x14ac:dyDescent="0.25">
      <c r="C38" s="90"/>
      <c r="D38" s="90"/>
    </row>
    <row r="39" spans="3:4" x14ac:dyDescent="0.25">
      <c r="C39" s="90"/>
      <c r="D39" s="90"/>
    </row>
    <row r="40" spans="3:4" x14ac:dyDescent="0.25">
      <c r="C40" s="114"/>
      <c r="D40" s="114"/>
    </row>
    <row r="41" spans="3:4" x14ac:dyDescent="0.25">
      <c r="C41" s="114"/>
      <c r="D41" s="114"/>
    </row>
    <row r="42" spans="3:4" x14ac:dyDescent="0.25">
      <c r="C42" s="114"/>
      <c r="D42" s="114"/>
    </row>
    <row r="43" spans="3:4" x14ac:dyDescent="0.25">
      <c r="C43" s="114"/>
      <c r="D43" s="114"/>
    </row>
    <row r="44" spans="3:4" x14ac:dyDescent="0.25">
      <c r="C44" s="114"/>
      <c r="D44" s="114"/>
    </row>
  </sheetData>
  <sortState ref="A1:AA11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9"/>
  <sheetViews>
    <sheetView zoomScale="59" zoomScaleNormal="59" zoomScalePageLayoutView="85" workbookViewId="0">
      <pane xSplit="3" ySplit="2" topLeftCell="N3" activePane="bottomRight" state="frozen"/>
      <selection activeCell="I25" sqref="I25"/>
      <selection pane="topRight" activeCell="I25" sqref="I25"/>
      <selection pane="bottomLeft" activeCell="I25" sqref="I25"/>
      <selection pane="bottomRight" activeCell="AG17" sqref="AG17"/>
    </sheetView>
  </sheetViews>
  <sheetFormatPr defaultColWidth="8.85546875" defaultRowHeight="15" x14ac:dyDescent="0.25"/>
  <cols>
    <col min="1" max="1" width="30.7109375" style="36" customWidth="1"/>
    <col min="2" max="2" width="5.85546875" style="36" customWidth="1"/>
    <col min="3" max="3" width="37.85546875" style="36" customWidth="1"/>
    <col min="4" max="4" width="34" style="36" customWidth="1"/>
    <col min="5" max="5" width="16.140625" style="36" customWidth="1"/>
    <col min="6" max="6" width="5.7109375" style="36" customWidth="1"/>
    <col min="7" max="7" width="14.85546875" style="36" customWidth="1"/>
    <col min="8" max="8" width="12.140625" style="36" bestFit="1" customWidth="1"/>
    <col min="9" max="9" width="13.28515625" style="36" customWidth="1"/>
    <col min="10" max="10" width="5.7109375" style="36" bestFit="1" customWidth="1"/>
    <col min="11" max="11" width="15.42578125" style="36" customWidth="1"/>
    <col min="12" max="12" width="5.7109375" style="36" bestFit="1" customWidth="1"/>
    <col min="13" max="15" width="16.140625" customWidth="1"/>
    <col min="16" max="16" width="5.7109375" style="36" bestFit="1" customWidth="1"/>
    <col min="17" max="18" width="15.140625" style="36" bestFit="1" customWidth="1"/>
    <col min="19" max="19" width="8.85546875" style="36"/>
    <col min="20" max="20" width="5.7109375" style="36" bestFit="1" customWidth="1"/>
    <col min="21" max="21" width="11.28515625" style="36" customWidth="1"/>
    <col min="22" max="22" width="14.7109375" style="36" customWidth="1"/>
    <col min="23" max="23" width="5.7109375" style="36" bestFit="1" customWidth="1"/>
    <col min="24" max="25" width="13.42578125" style="36" bestFit="1" customWidth="1"/>
    <col min="26" max="26" width="6.85546875" style="36" bestFit="1" customWidth="1"/>
    <col min="27" max="27" width="7.85546875" style="36" customWidth="1"/>
    <col min="28" max="16384" width="8.85546875" style="36"/>
  </cols>
  <sheetData>
    <row r="1" spans="1:27" s="40" customFormat="1" ht="154.5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5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8" si="0">F2+J2+L2+P2+T2+W2</f>
        <v>20</v>
      </c>
      <c r="AA2" s="13">
        <v>100</v>
      </c>
    </row>
    <row r="3" spans="1:27" ht="30" customHeight="1" x14ac:dyDescent="0.25">
      <c r="A3" s="247" t="s">
        <v>29</v>
      </c>
      <c r="B3" s="248">
        <v>1</v>
      </c>
      <c r="C3" s="226" t="s">
        <v>246</v>
      </c>
      <c r="D3" s="226" t="s">
        <v>359</v>
      </c>
      <c r="E3" s="227" t="s">
        <v>638</v>
      </c>
      <c r="F3" s="218">
        <f t="shared" ref="F3:F8" si="1">IF(E3="23/24",2,0)</f>
        <v>2</v>
      </c>
      <c r="G3" s="136">
        <v>52</v>
      </c>
      <c r="H3" s="136">
        <v>6</v>
      </c>
      <c r="I3" s="193">
        <v>6</v>
      </c>
      <c r="J3" s="243">
        <f t="shared" ref="J3:J8" si="2">IF(ABS((H3-I3)/I3)&lt;=0.1,2,IF(AND(ABS((H3-I3)/I3)&gt;0.1,ABS((H3-I3)/I3)&lt;=0.2),1,0))</f>
        <v>2</v>
      </c>
      <c r="K3" s="230">
        <v>90.3</v>
      </c>
      <c r="L3" s="243">
        <f t="shared" ref="L3:L8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8" si="4">SUM(M3:O3)</f>
        <v>6</v>
      </c>
      <c r="Q3" s="136">
        <v>52</v>
      </c>
      <c r="R3" s="136">
        <v>60</v>
      </c>
      <c r="S3" s="249">
        <f t="shared" ref="S3:S8" si="5">ROUND(R3/Q3*100,0)</f>
        <v>115</v>
      </c>
      <c r="T3" s="243">
        <f t="shared" ref="T3:T8" si="6">IF(S3&gt;90,4,IF(AND(S3&gt;80,S3&lt;=90),3,IF(AND(S3&gt;=50,S3&lt;=80),2,IF(AND(S3&gt;=10,S3&lt;50),1,0))))</f>
        <v>4</v>
      </c>
      <c r="U3" s="136">
        <v>48</v>
      </c>
      <c r="V3" s="136">
        <v>100</v>
      </c>
      <c r="W3" s="218">
        <f t="shared" ref="W3:W8" si="7">IF(V3&gt;=90,2,IF(V3&gt;=80,1,0))</f>
        <v>2</v>
      </c>
      <c r="X3" s="194">
        <v>3</v>
      </c>
      <c r="Y3" s="194">
        <v>234</v>
      </c>
      <c r="Z3" s="223">
        <f t="shared" si="0"/>
        <v>20</v>
      </c>
      <c r="AA3" s="223">
        <f t="shared" ref="AA3:AA8" si="8">ROUND(Z3/$Z$2*100,0)</f>
        <v>100</v>
      </c>
    </row>
    <row r="4" spans="1:27" ht="30" customHeight="1" x14ac:dyDescent="0.25">
      <c r="A4" s="247" t="s">
        <v>29</v>
      </c>
      <c r="B4" s="248">
        <v>4</v>
      </c>
      <c r="C4" s="226" t="s">
        <v>188</v>
      </c>
      <c r="D4" s="226" t="s">
        <v>249</v>
      </c>
      <c r="E4" s="227" t="s">
        <v>638</v>
      </c>
      <c r="F4" s="218">
        <f t="shared" si="1"/>
        <v>2</v>
      </c>
      <c r="G4" s="136">
        <v>62</v>
      </c>
      <c r="H4" s="136">
        <v>3</v>
      </c>
      <c r="I4" s="193">
        <v>3</v>
      </c>
      <c r="J4" s="243">
        <f t="shared" si="2"/>
        <v>2</v>
      </c>
      <c r="K4" s="230">
        <v>96.8</v>
      </c>
      <c r="L4" s="243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136">
        <v>60</v>
      </c>
      <c r="R4" s="136">
        <v>59</v>
      </c>
      <c r="S4" s="249">
        <f t="shared" si="5"/>
        <v>98</v>
      </c>
      <c r="T4" s="243">
        <f t="shared" si="6"/>
        <v>4</v>
      </c>
      <c r="U4" s="136">
        <v>80</v>
      </c>
      <c r="V4" s="136">
        <v>100</v>
      </c>
      <c r="W4" s="218">
        <f t="shared" si="7"/>
        <v>2</v>
      </c>
      <c r="X4" s="194">
        <v>8</v>
      </c>
      <c r="Y4" s="194">
        <v>44</v>
      </c>
      <c r="Z4" s="223">
        <f t="shared" si="0"/>
        <v>20</v>
      </c>
      <c r="AA4" s="223">
        <f t="shared" si="8"/>
        <v>100</v>
      </c>
    </row>
    <row r="5" spans="1:27" ht="30" customHeight="1" x14ac:dyDescent="0.25">
      <c r="A5" s="247" t="s">
        <v>29</v>
      </c>
      <c r="B5" s="248">
        <v>5</v>
      </c>
      <c r="C5" s="226" t="s">
        <v>192</v>
      </c>
      <c r="D5" s="226" t="s">
        <v>361</v>
      </c>
      <c r="E5" s="227" t="s">
        <v>638</v>
      </c>
      <c r="F5" s="218">
        <f t="shared" si="1"/>
        <v>2</v>
      </c>
      <c r="G5" s="136">
        <v>68</v>
      </c>
      <c r="H5" s="136">
        <v>3</v>
      </c>
      <c r="I5" s="193">
        <v>3</v>
      </c>
      <c r="J5" s="243">
        <f t="shared" si="2"/>
        <v>2</v>
      </c>
      <c r="K5" s="230">
        <v>98.4</v>
      </c>
      <c r="L5" s="243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136">
        <v>66</v>
      </c>
      <c r="R5" s="136">
        <v>66</v>
      </c>
      <c r="S5" s="249">
        <f t="shared" si="5"/>
        <v>100</v>
      </c>
      <c r="T5" s="243">
        <f t="shared" si="6"/>
        <v>4</v>
      </c>
      <c r="U5" s="136">
        <v>67</v>
      </c>
      <c r="V5" s="136">
        <v>100</v>
      </c>
      <c r="W5" s="218">
        <f t="shared" si="7"/>
        <v>2</v>
      </c>
      <c r="X5" s="194">
        <v>16</v>
      </c>
      <c r="Y5" s="194">
        <v>66</v>
      </c>
      <c r="Z5" s="223">
        <f t="shared" si="0"/>
        <v>20</v>
      </c>
      <c r="AA5" s="223">
        <f t="shared" si="8"/>
        <v>100</v>
      </c>
    </row>
    <row r="6" spans="1:27" ht="30" customHeight="1" x14ac:dyDescent="0.25">
      <c r="A6" s="247" t="s">
        <v>29</v>
      </c>
      <c r="B6" s="248">
        <v>6</v>
      </c>
      <c r="C6" s="226" t="s">
        <v>189</v>
      </c>
      <c r="D6" s="226" t="s">
        <v>250</v>
      </c>
      <c r="E6" s="227" t="s">
        <v>638</v>
      </c>
      <c r="F6" s="218">
        <f t="shared" si="1"/>
        <v>2</v>
      </c>
      <c r="G6" s="136">
        <v>144</v>
      </c>
      <c r="H6" s="136">
        <v>7</v>
      </c>
      <c r="I6" s="193">
        <v>7</v>
      </c>
      <c r="J6" s="243">
        <f t="shared" si="2"/>
        <v>2</v>
      </c>
      <c r="K6" s="230">
        <v>91.9</v>
      </c>
      <c r="L6" s="243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36">
        <v>138</v>
      </c>
      <c r="R6" s="136">
        <v>138</v>
      </c>
      <c r="S6" s="249">
        <f t="shared" si="5"/>
        <v>100</v>
      </c>
      <c r="T6" s="243">
        <f t="shared" si="6"/>
        <v>4</v>
      </c>
      <c r="U6" s="136">
        <v>197</v>
      </c>
      <c r="V6" s="136">
        <v>100</v>
      </c>
      <c r="W6" s="218">
        <f t="shared" si="7"/>
        <v>2</v>
      </c>
      <c r="X6" s="194">
        <v>18</v>
      </c>
      <c r="Y6" s="194">
        <v>87</v>
      </c>
      <c r="Z6" s="223">
        <f t="shared" si="0"/>
        <v>20</v>
      </c>
      <c r="AA6" s="223">
        <f t="shared" si="8"/>
        <v>100</v>
      </c>
    </row>
    <row r="7" spans="1:27" ht="30" customHeight="1" x14ac:dyDescent="0.25">
      <c r="A7" s="247" t="s">
        <v>29</v>
      </c>
      <c r="B7" s="248">
        <v>2</v>
      </c>
      <c r="C7" s="226" t="s">
        <v>191</v>
      </c>
      <c r="D7" s="226" t="s">
        <v>360</v>
      </c>
      <c r="E7" s="227" t="s">
        <v>638</v>
      </c>
      <c r="F7" s="218">
        <f t="shared" si="1"/>
        <v>2</v>
      </c>
      <c r="G7" s="136">
        <v>39</v>
      </c>
      <c r="H7" s="136">
        <v>2</v>
      </c>
      <c r="I7" s="193">
        <v>2</v>
      </c>
      <c r="J7" s="243">
        <f t="shared" si="2"/>
        <v>2</v>
      </c>
      <c r="K7" s="230">
        <v>91.9</v>
      </c>
      <c r="L7" s="243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136">
        <v>39</v>
      </c>
      <c r="R7" s="136">
        <v>34</v>
      </c>
      <c r="S7" s="249">
        <f t="shared" si="5"/>
        <v>87</v>
      </c>
      <c r="T7" s="243">
        <f t="shared" si="6"/>
        <v>3</v>
      </c>
      <c r="U7" s="136">
        <v>34</v>
      </c>
      <c r="V7" s="136">
        <v>100</v>
      </c>
      <c r="W7" s="218">
        <f t="shared" si="7"/>
        <v>2</v>
      </c>
      <c r="X7" s="194">
        <v>7</v>
      </c>
      <c r="Y7" s="194">
        <v>57</v>
      </c>
      <c r="Z7" s="223">
        <f t="shared" si="0"/>
        <v>19</v>
      </c>
      <c r="AA7" s="223">
        <f t="shared" si="8"/>
        <v>95</v>
      </c>
    </row>
    <row r="8" spans="1:27" ht="30" customHeight="1" x14ac:dyDescent="0.25">
      <c r="A8" s="247" t="s">
        <v>29</v>
      </c>
      <c r="B8" s="248">
        <v>3</v>
      </c>
      <c r="C8" s="226" t="s">
        <v>190</v>
      </c>
      <c r="D8" s="226" t="s">
        <v>362</v>
      </c>
      <c r="E8" s="227" t="s">
        <v>638</v>
      </c>
      <c r="F8" s="218">
        <f t="shared" si="1"/>
        <v>2</v>
      </c>
      <c r="G8" s="136">
        <v>33</v>
      </c>
      <c r="H8" s="136">
        <v>3</v>
      </c>
      <c r="I8" s="193">
        <v>3</v>
      </c>
      <c r="J8" s="243">
        <f t="shared" si="2"/>
        <v>2</v>
      </c>
      <c r="K8" s="230">
        <v>95.2</v>
      </c>
      <c r="L8" s="243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136">
        <v>31</v>
      </c>
      <c r="R8" s="136">
        <v>25</v>
      </c>
      <c r="S8" s="249">
        <f t="shared" si="5"/>
        <v>81</v>
      </c>
      <c r="T8" s="243">
        <f t="shared" si="6"/>
        <v>3</v>
      </c>
      <c r="U8" s="136">
        <v>37</v>
      </c>
      <c r="V8" s="136">
        <v>100</v>
      </c>
      <c r="W8" s="173">
        <f t="shared" si="7"/>
        <v>2</v>
      </c>
      <c r="X8" s="194">
        <v>8</v>
      </c>
      <c r="Y8" s="194">
        <v>32</v>
      </c>
      <c r="Z8" s="223">
        <f t="shared" si="0"/>
        <v>19</v>
      </c>
      <c r="AA8" s="223">
        <f t="shared" si="8"/>
        <v>95</v>
      </c>
    </row>
    <row r="9" spans="1:27" s="69" customFormat="1" ht="22.5" customHeight="1" x14ac:dyDescent="0.25">
      <c r="A9" s="66"/>
      <c r="B9" s="66"/>
      <c r="C9" s="58" t="s">
        <v>52</v>
      </c>
      <c r="D9" s="116"/>
      <c r="E9" s="66"/>
      <c r="F9" s="64"/>
      <c r="G9" s="70">
        <f>SUM(G3:G8)</f>
        <v>398</v>
      </c>
      <c r="H9" s="70">
        <f>SUM(H3:H8)</f>
        <v>24</v>
      </c>
      <c r="I9" s="70">
        <f>SUM(I3:I8)</f>
        <v>24</v>
      </c>
      <c r="J9" s="64"/>
      <c r="K9" s="68"/>
      <c r="L9" s="64"/>
      <c r="M9" s="56"/>
      <c r="N9" s="56"/>
      <c r="O9" s="56"/>
      <c r="P9" s="64"/>
      <c r="Q9" s="66"/>
      <c r="R9" s="66"/>
      <c r="S9" s="66"/>
      <c r="T9" s="64"/>
      <c r="U9" s="170"/>
      <c r="V9" s="170"/>
      <c r="W9" s="66"/>
      <c r="X9" s="66"/>
      <c r="Y9" s="66"/>
      <c r="Z9" s="65"/>
      <c r="AA9" s="65"/>
    </row>
    <row r="10" spans="1:27" ht="15.75" thickBot="1" x14ac:dyDescent="0.3">
      <c r="M10" s="56"/>
      <c r="N10" s="56"/>
      <c r="O10" s="56"/>
      <c r="U10" s="170"/>
      <c r="V10" s="170"/>
      <c r="W10" s="127"/>
      <c r="X10" s="127"/>
      <c r="Y10" s="127"/>
    </row>
    <row r="11" spans="1:27" ht="15.75" thickBot="1" x14ac:dyDescent="0.3">
      <c r="M11" s="143"/>
      <c r="N11" s="143"/>
      <c r="O11" s="143"/>
      <c r="U11" s="170"/>
      <c r="V11" s="298" t="s">
        <v>51</v>
      </c>
      <c r="W11" s="299"/>
      <c r="X11" s="299"/>
      <c r="Y11" s="300"/>
      <c r="Z11" s="43">
        <f>AVERAGE(Z3:Z8)</f>
        <v>19.666666666666668</v>
      </c>
      <c r="AA11" s="44">
        <f>ROUND(Z11/$Z$2*100,0)</f>
        <v>98</v>
      </c>
    </row>
    <row r="12" spans="1:27" x14ac:dyDescent="0.25">
      <c r="M12" s="143"/>
      <c r="N12" s="143"/>
      <c r="O12" s="143"/>
      <c r="U12" s="170"/>
      <c r="V12" s="170"/>
      <c r="W12" s="127"/>
      <c r="X12" s="127"/>
      <c r="Y12" s="127"/>
    </row>
    <row r="13" spans="1:27" x14ac:dyDescent="0.25">
      <c r="M13" s="56"/>
      <c r="N13" s="56"/>
      <c r="O13" s="56"/>
      <c r="U13" s="170"/>
      <c r="V13" s="170"/>
      <c r="W13" s="127"/>
      <c r="X13" s="127"/>
      <c r="Y13" s="127"/>
    </row>
    <row r="14" spans="1:27" x14ac:dyDescent="0.25">
      <c r="M14" s="56"/>
      <c r="N14" s="56"/>
      <c r="O14" s="56"/>
      <c r="U14" s="170"/>
      <c r="V14" s="170"/>
      <c r="W14" s="127"/>
      <c r="X14" s="127"/>
      <c r="Y14" s="127"/>
    </row>
    <row r="15" spans="1:27" x14ac:dyDescent="0.25">
      <c r="M15" s="27"/>
      <c r="N15" s="27"/>
      <c r="O15" s="27"/>
      <c r="U15" s="170"/>
      <c r="V15" s="170"/>
      <c r="W15" s="127"/>
      <c r="X15" s="127"/>
      <c r="Y15" s="127"/>
    </row>
    <row r="16" spans="1:27" x14ac:dyDescent="0.25">
      <c r="M16" s="27"/>
      <c r="N16" s="27"/>
      <c r="O16" s="27"/>
      <c r="U16" s="170"/>
      <c r="V16" s="170"/>
      <c r="W16" s="127"/>
      <c r="X16" s="127"/>
      <c r="Y16" s="127"/>
    </row>
    <row r="17" spans="13:25" x14ac:dyDescent="0.25">
      <c r="M17" s="27"/>
      <c r="N17" s="27"/>
      <c r="O17" s="27"/>
      <c r="U17" s="170"/>
      <c r="V17" s="170"/>
      <c r="W17" s="127"/>
      <c r="X17" s="127"/>
      <c r="Y17" s="127"/>
    </row>
    <row r="18" spans="13:25" x14ac:dyDescent="0.25">
      <c r="M18" s="27"/>
      <c r="N18" s="27"/>
      <c r="O18" s="27"/>
      <c r="U18" s="170"/>
      <c r="V18" s="170"/>
      <c r="W18" s="127"/>
      <c r="X18" s="127"/>
      <c r="Y18" s="127"/>
    </row>
    <row r="19" spans="13:25" x14ac:dyDescent="0.25">
      <c r="M19" s="27"/>
      <c r="N19" s="27"/>
      <c r="O19" s="27"/>
    </row>
  </sheetData>
  <sortState ref="A1:AA9">
    <sortCondition descending="1" ref="AA3"/>
  </sortState>
  <mergeCells count="1">
    <mergeCell ref="V11:Y1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19"/>
  <sheetViews>
    <sheetView zoomScale="59" zoomScaleNormal="59" zoomScalePageLayoutView="85" workbookViewId="0">
      <pane xSplit="3" ySplit="2" topLeftCell="N3" activePane="bottomRight" state="frozen"/>
      <selection activeCell="I25" sqref="I25"/>
      <selection pane="topRight" activeCell="I25" sqref="I25"/>
      <selection pane="bottomLeft" activeCell="I25" sqref="I25"/>
      <selection pane="bottomRight" activeCell="AE17" sqref="AE17"/>
    </sheetView>
  </sheetViews>
  <sheetFormatPr defaultColWidth="8.85546875" defaultRowHeight="15" x14ac:dyDescent="0.25"/>
  <cols>
    <col min="1" max="1" width="27.140625" style="36" customWidth="1"/>
    <col min="2" max="2" width="4.28515625" style="36" customWidth="1"/>
    <col min="3" max="3" width="37" style="36" customWidth="1"/>
    <col min="4" max="4" width="31.140625" style="36" customWidth="1"/>
    <col min="5" max="5" width="15.7109375" style="36" customWidth="1"/>
    <col min="6" max="6" width="5.7109375" style="36" bestFit="1" customWidth="1"/>
    <col min="7" max="7" width="14.85546875" style="36" customWidth="1"/>
    <col min="8" max="8" width="12.140625" style="36" bestFit="1" customWidth="1"/>
    <col min="9" max="9" width="13.28515625" style="36" customWidth="1"/>
    <col min="10" max="10" width="5.7109375" style="36" bestFit="1" customWidth="1"/>
    <col min="11" max="11" width="12.85546875" style="36" customWidth="1"/>
    <col min="12" max="12" width="5.7109375" style="36" bestFit="1" customWidth="1"/>
    <col min="13" max="15" width="16.140625" customWidth="1"/>
    <col min="16" max="16" width="5.7109375" style="36" bestFit="1" customWidth="1"/>
    <col min="17" max="18" width="15.28515625" style="36" bestFit="1" customWidth="1"/>
    <col min="19" max="19" width="9.42578125" style="36" bestFit="1" customWidth="1"/>
    <col min="20" max="20" width="5.7109375" style="36" bestFit="1" customWidth="1"/>
    <col min="21" max="21" width="12" style="36" customWidth="1"/>
    <col min="22" max="22" width="16.42578125" style="36" customWidth="1"/>
    <col min="23" max="23" width="6" style="36" bestFit="1" customWidth="1"/>
    <col min="24" max="25" width="13.42578125" style="36" bestFit="1" customWidth="1"/>
    <col min="26" max="26" width="6.85546875" style="36" bestFit="1" customWidth="1"/>
    <col min="27" max="27" width="7.42578125" style="36" customWidth="1"/>
    <col min="28" max="16384" width="8.85546875" style="36"/>
  </cols>
  <sheetData>
    <row r="1" spans="1:30" s="40" customFormat="1" ht="120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30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5" si="0">F2+J2+L2+P2+T2+W2</f>
        <v>20</v>
      </c>
      <c r="AA2" s="13">
        <v>100</v>
      </c>
    </row>
    <row r="3" spans="1:30" s="166" customFormat="1" ht="30" customHeight="1" x14ac:dyDescent="0.25">
      <c r="A3" s="240" t="s">
        <v>30</v>
      </c>
      <c r="B3" s="241">
        <v>2</v>
      </c>
      <c r="C3" s="226" t="s">
        <v>469</v>
      </c>
      <c r="D3" s="226" t="s">
        <v>445</v>
      </c>
      <c r="E3" s="227" t="s">
        <v>638</v>
      </c>
      <c r="F3" s="218">
        <f t="shared" ref="F3:F15" si="1">IF(E3="23/24",2,0)</f>
        <v>2</v>
      </c>
      <c r="G3" s="136">
        <v>59</v>
      </c>
      <c r="H3" s="136">
        <v>3</v>
      </c>
      <c r="I3" s="250">
        <v>3</v>
      </c>
      <c r="J3" s="243">
        <f t="shared" ref="J3:J15" si="2">IF(ABS((H3-I3)/I3)&lt;=0.1,2,IF(AND(ABS((H3-I3)/I3)&gt;0.1,ABS((H3-I3)/I3)&lt;=0.2),1,0))</f>
        <v>2</v>
      </c>
      <c r="K3" s="251">
        <v>91.9</v>
      </c>
      <c r="L3" s="243">
        <f t="shared" ref="L3:L15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5" si="4">SUM(M3:O3)</f>
        <v>6</v>
      </c>
      <c r="Q3" s="136">
        <v>51</v>
      </c>
      <c r="R3" s="136">
        <v>51</v>
      </c>
      <c r="S3" s="244">
        <f t="shared" ref="S3:S15" si="5">ROUND(R3/Q3*100,0)</f>
        <v>100</v>
      </c>
      <c r="T3" s="243">
        <f t="shared" ref="T3:T15" si="6">IF(S3&gt;90,4,IF(AND(S3&gt;80,S3&lt;=90),3,IF(AND(S3&gt;=50,S3&lt;=80),2,IF(AND(S3&gt;=10,S3&lt;50),1,0))))</f>
        <v>4</v>
      </c>
      <c r="U3" s="136">
        <v>50</v>
      </c>
      <c r="V3" s="136">
        <v>100</v>
      </c>
      <c r="W3" s="218">
        <f t="shared" ref="W3:W15" si="7">IF(V3&gt;=90,2,IF(V3&gt;=80,1,0))</f>
        <v>2</v>
      </c>
      <c r="X3" s="194">
        <v>8</v>
      </c>
      <c r="Y3" s="194">
        <v>229</v>
      </c>
      <c r="Z3" s="223">
        <f t="shared" si="0"/>
        <v>20</v>
      </c>
      <c r="AA3" s="223">
        <f t="shared" ref="AA3:AA15" si="8">ROUND(Z3/$Z$2*100,0)</f>
        <v>100</v>
      </c>
    </row>
    <row r="4" spans="1:30" s="166" customFormat="1" ht="30" customHeight="1" x14ac:dyDescent="0.25">
      <c r="A4" s="240" t="s">
        <v>30</v>
      </c>
      <c r="B4" s="241">
        <v>5</v>
      </c>
      <c r="C4" s="226" t="s">
        <v>194</v>
      </c>
      <c r="D4" s="226" t="s">
        <v>363</v>
      </c>
      <c r="E4" s="227" t="s">
        <v>638</v>
      </c>
      <c r="F4" s="218">
        <f t="shared" si="1"/>
        <v>2</v>
      </c>
      <c r="G4" s="136">
        <v>120</v>
      </c>
      <c r="H4" s="136">
        <v>6</v>
      </c>
      <c r="I4" s="250">
        <v>6</v>
      </c>
      <c r="J4" s="243">
        <f t="shared" si="2"/>
        <v>2</v>
      </c>
      <c r="K4" s="251">
        <v>95.2</v>
      </c>
      <c r="L4" s="243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136">
        <v>117</v>
      </c>
      <c r="R4" s="136">
        <v>117</v>
      </c>
      <c r="S4" s="244">
        <f t="shared" si="5"/>
        <v>100</v>
      </c>
      <c r="T4" s="243">
        <f t="shared" si="6"/>
        <v>4</v>
      </c>
      <c r="U4" s="136">
        <v>127</v>
      </c>
      <c r="V4" s="136">
        <v>100</v>
      </c>
      <c r="W4" s="218">
        <f t="shared" si="7"/>
        <v>2</v>
      </c>
      <c r="X4" s="194">
        <v>25</v>
      </c>
      <c r="Y4" s="194">
        <v>103</v>
      </c>
      <c r="Z4" s="223">
        <f t="shared" si="0"/>
        <v>20</v>
      </c>
      <c r="AA4" s="223">
        <f t="shared" si="8"/>
        <v>100</v>
      </c>
      <c r="AC4" s="149"/>
      <c r="AD4" s="150"/>
    </row>
    <row r="5" spans="1:30" s="166" customFormat="1" ht="30" customHeight="1" x14ac:dyDescent="0.25">
      <c r="A5" s="240" t="s">
        <v>30</v>
      </c>
      <c r="B5" s="241">
        <v>7</v>
      </c>
      <c r="C5" s="226" t="s">
        <v>446</v>
      </c>
      <c r="D5" s="226" t="s">
        <v>447</v>
      </c>
      <c r="E5" s="227" t="s">
        <v>638</v>
      </c>
      <c r="F5" s="218">
        <f t="shared" si="1"/>
        <v>2</v>
      </c>
      <c r="G5" s="136">
        <v>12</v>
      </c>
      <c r="H5" s="136">
        <v>1</v>
      </c>
      <c r="I5" s="250">
        <v>1</v>
      </c>
      <c r="J5" s="243">
        <f t="shared" si="2"/>
        <v>2</v>
      </c>
      <c r="K5" s="251">
        <v>93.5</v>
      </c>
      <c r="L5" s="243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136">
        <v>12</v>
      </c>
      <c r="R5" s="136">
        <v>12</v>
      </c>
      <c r="S5" s="244">
        <f t="shared" si="5"/>
        <v>100</v>
      </c>
      <c r="T5" s="243">
        <f t="shared" si="6"/>
        <v>4</v>
      </c>
      <c r="U5" s="136">
        <v>11</v>
      </c>
      <c r="V5" s="136">
        <v>100</v>
      </c>
      <c r="W5" s="218">
        <f t="shared" si="7"/>
        <v>2</v>
      </c>
      <c r="X5" s="194">
        <v>2</v>
      </c>
      <c r="Y5" s="194">
        <v>65</v>
      </c>
      <c r="Z5" s="223">
        <f t="shared" si="0"/>
        <v>20</v>
      </c>
      <c r="AA5" s="223">
        <f t="shared" si="8"/>
        <v>100</v>
      </c>
      <c r="AC5" s="149"/>
      <c r="AD5" s="150"/>
    </row>
    <row r="6" spans="1:30" s="166" customFormat="1" ht="30" customHeight="1" x14ac:dyDescent="0.25">
      <c r="A6" s="240" t="s">
        <v>30</v>
      </c>
      <c r="B6" s="241">
        <v>8</v>
      </c>
      <c r="C6" s="226" t="s">
        <v>195</v>
      </c>
      <c r="D6" s="226" t="s">
        <v>251</v>
      </c>
      <c r="E6" s="227" t="s">
        <v>638</v>
      </c>
      <c r="F6" s="218">
        <f t="shared" si="1"/>
        <v>2</v>
      </c>
      <c r="G6" s="136">
        <v>130</v>
      </c>
      <c r="H6" s="136">
        <v>7</v>
      </c>
      <c r="I6" s="250">
        <v>7</v>
      </c>
      <c r="J6" s="243">
        <f t="shared" si="2"/>
        <v>2</v>
      </c>
      <c r="K6" s="251">
        <v>91.9</v>
      </c>
      <c r="L6" s="243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36">
        <v>127</v>
      </c>
      <c r="R6" s="136">
        <v>127</v>
      </c>
      <c r="S6" s="244">
        <f t="shared" si="5"/>
        <v>100</v>
      </c>
      <c r="T6" s="243">
        <f t="shared" si="6"/>
        <v>4</v>
      </c>
      <c r="U6" s="136">
        <v>123</v>
      </c>
      <c r="V6" s="136">
        <v>100</v>
      </c>
      <c r="W6" s="218">
        <f t="shared" si="7"/>
        <v>2</v>
      </c>
      <c r="X6" s="194">
        <v>24</v>
      </c>
      <c r="Y6" s="194">
        <v>325</v>
      </c>
      <c r="Z6" s="223">
        <f t="shared" si="0"/>
        <v>20</v>
      </c>
      <c r="AA6" s="223">
        <f t="shared" si="8"/>
        <v>100</v>
      </c>
      <c r="AC6" s="149"/>
      <c r="AD6" s="150"/>
    </row>
    <row r="7" spans="1:30" s="166" customFormat="1" ht="30" customHeight="1" x14ac:dyDescent="0.25">
      <c r="A7" s="240" t="s">
        <v>30</v>
      </c>
      <c r="B7" s="241">
        <v>9</v>
      </c>
      <c r="C7" s="226" t="s">
        <v>196</v>
      </c>
      <c r="D7" s="226" t="s">
        <v>252</v>
      </c>
      <c r="E7" s="227" t="s">
        <v>638</v>
      </c>
      <c r="F7" s="218">
        <f t="shared" si="1"/>
        <v>2</v>
      </c>
      <c r="G7" s="136">
        <v>98</v>
      </c>
      <c r="H7" s="136">
        <v>6</v>
      </c>
      <c r="I7" s="250">
        <v>6</v>
      </c>
      <c r="J7" s="243">
        <f t="shared" si="2"/>
        <v>2</v>
      </c>
      <c r="K7" s="251">
        <v>98.4</v>
      </c>
      <c r="L7" s="243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136">
        <v>96</v>
      </c>
      <c r="R7" s="136">
        <v>96</v>
      </c>
      <c r="S7" s="244">
        <f t="shared" si="5"/>
        <v>100</v>
      </c>
      <c r="T7" s="243">
        <f t="shared" si="6"/>
        <v>4</v>
      </c>
      <c r="U7" s="136">
        <v>88</v>
      </c>
      <c r="V7" s="136">
        <v>100</v>
      </c>
      <c r="W7" s="218">
        <f t="shared" si="7"/>
        <v>2</v>
      </c>
      <c r="X7" s="194">
        <v>17</v>
      </c>
      <c r="Y7" s="194">
        <v>44</v>
      </c>
      <c r="Z7" s="223">
        <f t="shared" si="0"/>
        <v>20</v>
      </c>
      <c r="AA7" s="223">
        <f t="shared" si="8"/>
        <v>100</v>
      </c>
      <c r="AC7" s="149"/>
      <c r="AD7" s="150"/>
    </row>
    <row r="8" spans="1:30" s="166" customFormat="1" ht="30" customHeight="1" x14ac:dyDescent="0.25">
      <c r="A8" s="240" t="s">
        <v>30</v>
      </c>
      <c r="B8" s="241">
        <v>10</v>
      </c>
      <c r="C8" s="226" t="s">
        <v>16</v>
      </c>
      <c r="D8" s="226" t="s">
        <v>279</v>
      </c>
      <c r="E8" s="227" t="s">
        <v>638</v>
      </c>
      <c r="F8" s="218">
        <f t="shared" si="1"/>
        <v>2</v>
      </c>
      <c r="G8" s="136">
        <v>32</v>
      </c>
      <c r="H8" s="136">
        <v>2</v>
      </c>
      <c r="I8" s="250">
        <v>2</v>
      </c>
      <c r="J8" s="243">
        <f t="shared" si="2"/>
        <v>2</v>
      </c>
      <c r="K8" s="251">
        <v>98.387096774193552</v>
      </c>
      <c r="L8" s="243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136">
        <v>32</v>
      </c>
      <c r="R8" s="136">
        <v>32</v>
      </c>
      <c r="S8" s="244">
        <f t="shared" si="5"/>
        <v>100</v>
      </c>
      <c r="T8" s="243">
        <f t="shared" si="6"/>
        <v>4</v>
      </c>
      <c r="U8" s="136">
        <v>28</v>
      </c>
      <c r="V8" s="136">
        <v>100</v>
      </c>
      <c r="W8" s="218">
        <f t="shared" si="7"/>
        <v>2</v>
      </c>
      <c r="X8" s="194">
        <v>10</v>
      </c>
      <c r="Y8" s="194">
        <v>125</v>
      </c>
      <c r="Z8" s="223">
        <f t="shared" si="0"/>
        <v>20</v>
      </c>
      <c r="AA8" s="223">
        <f t="shared" si="8"/>
        <v>100</v>
      </c>
      <c r="AC8" s="149"/>
      <c r="AD8" s="150"/>
    </row>
    <row r="9" spans="1:30" s="166" customFormat="1" ht="30" customHeight="1" x14ac:dyDescent="0.25">
      <c r="A9" s="240" t="s">
        <v>30</v>
      </c>
      <c r="B9" s="241">
        <v>11</v>
      </c>
      <c r="C9" s="226" t="s">
        <v>198</v>
      </c>
      <c r="D9" s="226" t="s">
        <v>278</v>
      </c>
      <c r="E9" s="227" t="s">
        <v>638</v>
      </c>
      <c r="F9" s="218">
        <f t="shared" si="1"/>
        <v>2</v>
      </c>
      <c r="G9" s="136">
        <v>34</v>
      </c>
      <c r="H9" s="136">
        <v>2</v>
      </c>
      <c r="I9" s="250">
        <v>2</v>
      </c>
      <c r="J9" s="243">
        <f t="shared" si="2"/>
        <v>2</v>
      </c>
      <c r="K9" s="251">
        <v>95.161290322580655</v>
      </c>
      <c r="L9" s="243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136">
        <v>33</v>
      </c>
      <c r="R9" s="136">
        <v>33</v>
      </c>
      <c r="S9" s="244">
        <f t="shared" si="5"/>
        <v>100</v>
      </c>
      <c r="T9" s="243">
        <f t="shared" si="6"/>
        <v>4</v>
      </c>
      <c r="U9" s="136">
        <v>30</v>
      </c>
      <c r="V9" s="136">
        <v>100</v>
      </c>
      <c r="W9" s="218">
        <f t="shared" si="7"/>
        <v>2</v>
      </c>
      <c r="X9" s="194">
        <v>3</v>
      </c>
      <c r="Y9" s="194">
        <v>171</v>
      </c>
      <c r="Z9" s="223">
        <f t="shared" si="0"/>
        <v>20</v>
      </c>
      <c r="AA9" s="223">
        <f t="shared" si="8"/>
        <v>100</v>
      </c>
      <c r="AC9" s="149"/>
      <c r="AD9" s="150"/>
    </row>
    <row r="10" spans="1:30" s="166" customFormat="1" ht="30" customHeight="1" x14ac:dyDescent="0.25">
      <c r="A10" s="240" t="s">
        <v>30</v>
      </c>
      <c r="B10" s="241">
        <v>3</v>
      </c>
      <c r="C10" s="226" t="s">
        <v>444</v>
      </c>
      <c r="D10" s="226" t="s">
        <v>443</v>
      </c>
      <c r="E10" s="227" t="s">
        <v>638</v>
      </c>
      <c r="F10" s="218">
        <f t="shared" si="1"/>
        <v>2</v>
      </c>
      <c r="G10" s="136">
        <v>11</v>
      </c>
      <c r="H10" s="136">
        <v>1</v>
      </c>
      <c r="I10" s="250">
        <v>1</v>
      </c>
      <c r="J10" s="243">
        <f t="shared" si="2"/>
        <v>2</v>
      </c>
      <c r="K10" s="251">
        <v>87.1</v>
      </c>
      <c r="L10" s="243">
        <f t="shared" si="3"/>
        <v>3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136">
        <v>11</v>
      </c>
      <c r="R10" s="136">
        <v>11</v>
      </c>
      <c r="S10" s="244">
        <f t="shared" si="5"/>
        <v>100</v>
      </c>
      <c r="T10" s="243">
        <f t="shared" si="6"/>
        <v>4</v>
      </c>
      <c r="U10" s="136">
        <v>10</v>
      </c>
      <c r="V10" s="136">
        <v>100</v>
      </c>
      <c r="W10" s="218">
        <f t="shared" si="7"/>
        <v>2</v>
      </c>
      <c r="X10" s="194">
        <v>0</v>
      </c>
      <c r="Y10" s="194">
        <v>56</v>
      </c>
      <c r="Z10" s="223">
        <f t="shared" si="0"/>
        <v>19</v>
      </c>
      <c r="AA10" s="223">
        <f t="shared" si="8"/>
        <v>95</v>
      </c>
      <c r="AC10" s="149"/>
      <c r="AD10" s="150"/>
    </row>
    <row r="11" spans="1:30" s="166" customFormat="1" ht="30" customHeight="1" x14ac:dyDescent="0.25">
      <c r="A11" s="240" t="s">
        <v>30</v>
      </c>
      <c r="B11" s="241">
        <v>13</v>
      </c>
      <c r="C11" s="226" t="s">
        <v>201</v>
      </c>
      <c r="D11" s="226" t="s">
        <v>439</v>
      </c>
      <c r="E11" s="227" t="s">
        <v>638</v>
      </c>
      <c r="F11" s="218">
        <f t="shared" si="1"/>
        <v>2</v>
      </c>
      <c r="G11" s="136">
        <v>14</v>
      </c>
      <c r="H11" s="136">
        <v>1</v>
      </c>
      <c r="I11" s="250">
        <v>1</v>
      </c>
      <c r="J11" s="243">
        <f t="shared" si="2"/>
        <v>2</v>
      </c>
      <c r="K11" s="251">
        <v>88.7</v>
      </c>
      <c r="L11" s="243">
        <f t="shared" si="3"/>
        <v>3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136">
        <v>14</v>
      </c>
      <c r="R11" s="136">
        <v>14</v>
      </c>
      <c r="S11" s="244">
        <f t="shared" si="5"/>
        <v>100</v>
      </c>
      <c r="T11" s="243">
        <f t="shared" si="6"/>
        <v>4</v>
      </c>
      <c r="U11" s="136">
        <v>17</v>
      </c>
      <c r="V11" s="136">
        <v>100</v>
      </c>
      <c r="W11" s="218">
        <f t="shared" si="7"/>
        <v>2</v>
      </c>
      <c r="X11" s="194">
        <v>1</v>
      </c>
      <c r="Y11" s="194">
        <v>27</v>
      </c>
      <c r="Z11" s="223">
        <f t="shared" si="0"/>
        <v>19</v>
      </c>
      <c r="AA11" s="223">
        <f t="shared" si="8"/>
        <v>95</v>
      </c>
      <c r="AC11" s="149"/>
      <c r="AD11" s="150"/>
    </row>
    <row r="12" spans="1:30" s="166" customFormat="1" ht="30" customHeight="1" x14ac:dyDescent="0.25">
      <c r="A12" s="240" t="s">
        <v>30</v>
      </c>
      <c r="B12" s="241">
        <v>12</v>
      </c>
      <c r="C12" s="226" t="s">
        <v>197</v>
      </c>
      <c r="D12" s="226" t="s">
        <v>280</v>
      </c>
      <c r="E12" s="227" t="s">
        <v>638</v>
      </c>
      <c r="F12" s="218">
        <f t="shared" si="1"/>
        <v>2</v>
      </c>
      <c r="G12" s="136">
        <v>20</v>
      </c>
      <c r="H12" s="136">
        <v>1</v>
      </c>
      <c r="I12" s="250">
        <v>1</v>
      </c>
      <c r="J12" s="243">
        <f t="shared" si="2"/>
        <v>2</v>
      </c>
      <c r="K12" s="251">
        <v>90.3</v>
      </c>
      <c r="L12" s="243">
        <f t="shared" si="3"/>
        <v>4</v>
      </c>
      <c r="M12" s="220">
        <v>2</v>
      </c>
      <c r="N12" s="220">
        <v>2</v>
      </c>
      <c r="O12" s="220">
        <v>0</v>
      </c>
      <c r="P12" s="218">
        <f t="shared" si="4"/>
        <v>4</v>
      </c>
      <c r="Q12" s="136">
        <v>20</v>
      </c>
      <c r="R12" s="136">
        <v>20</v>
      </c>
      <c r="S12" s="244">
        <f t="shared" si="5"/>
        <v>100</v>
      </c>
      <c r="T12" s="243">
        <f t="shared" si="6"/>
        <v>4</v>
      </c>
      <c r="U12" s="136">
        <v>19</v>
      </c>
      <c r="V12" s="136">
        <v>100</v>
      </c>
      <c r="W12" s="218">
        <f t="shared" si="7"/>
        <v>2</v>
      </c>
      <c r="X12" s="194">
        <v>0</v>
      </c>
      <c r="Y12" s="194">
        <v>32</v>
      </c>
      <c r="Z12" s="223">
        <f t="shared" si="0"/>
        <v>18</v>
      </c>
      <c r="AA12" s="223">
        <f t="shared" si="8"/>
        <v>90</v>
      </c>
      <c r="AC12" s="149"/>
      <c r="AD12" s="150"/>
    </row>
    <row r="13" spans="1:30" s="166" customFormat="1" ht="30" customHeight="1" x14ac:dyDescent="0.25">
      <c r="A13" s="240" t="s">
        <v>30</v>
      </c>
      <c r="B13" s="241">
        <v>1</v>
      </c>
      <c r="C13" s="226" t="s">
        <v>193</v>
      </c>
      <c r="D13" s="226" t="s">
        <v>253</v>
      </c>
      <c r="E13" s="227" t="s">
        <v>638</v>
      </c>
      <c r="F13" s="218">
        <f t="shared" si="1"/>
        <v>2</v>
      </c>
      <c r="G13" s="136">
        <v>126</v>
      </c>
      <c r="H13" s="136">
        <v>8</v>
      </c>
      <c r="I13" s="250">
        <v>8</v>
      </c>
      <c r="J13" s="243">
        <f t="shared" si="2"/>
        <v>2</v>
      </c>
      <c r="K13" s="251">
        <v>85.5</v>
      </c>
      <c r="L13" s="243">
        <f t="shared" si="3"/>
        <v>3</v>
      </c>
      <c r="M13" s="220">
        <v>1</v>
      </c>
      <c r="N13" s="220">
        <v>1</v>
      </c>
      <c r="O13" s="220">
        <v>1</v>
      </c>
      <c r="P13" s="218">
        <f t="shared" si="4"/>
        <v>3</v>
      </c>
      <c r="Q13" s="136">
        <v>126</v>
      </c>
      <c r="R13" s="136">
        <v>126</v>
      </c>
      <c r="S13" s="244">
        <f t="shared" si="5"/>
        <v>100</v>
      </c>
      <c r="T13" s="243">
        <f t="shared" si="6"/>
        <v>4</v>
      </c>
      <c r="U13" s="136">
        <v>169</v>
      </c>
      <c r="V13" s="136">
        <v>100</v>
      </c>
      <c r="W13" s="218">
        <f t="shared" si="7"/>
        <v>2</v>
      </c>
      <c r="X13" s="194">
        <v>7</v>
      </c>
      <c r="Y13" s="194">
        <v>126</v>
      </c>
      <c r="Z13" s="223">
        <f t="shared" si="0"/>
        <v>16</v>
      </c>
      <c r="AA13" s="223">
        <f t="shared" si="8"/>
        <v>80</v>
      </c>
      <c r="AC13" s="149"/>
      <c r="AD13" s="150"/>
    </row>
    <row r="14" spans="1:30" s="166" customFormat="1" ht="30" customHeight="1" x14ac:dyDescent="0.25">
      <c r="A14" s="240" t="s">
        <v>30</v>
      </c>
      <c r="B14" s="241">
        <v>4</v>
      </c>
      <c r="C14" s="226" t="s">
        <v>199</v>
      </c>
      <c r="D14" s="226" t="s">
        <v>281</v>
      </c>
      <c r="E14" s="227" t="s">
        <v>638</v>
      </c>
      <c r="F14" s="218">
        <f t="shared" si="1"/>
        <v>2</v>
      </c>
      <c r="G14" s="136">
        <v>26</v>
      </c>
      <c r="H14" s="136">
        <v>2</v>
      </c>
      <c r="I14" s="250">
        <v>2</v>
      </c>
      <c r="J14" s="243">
        <f t="shared" si="2"/>
        <v>2</v>
      </c>
      <c r="K14" s="251">
        <v>88.7</v>
      </c>
      <c r="L14" s="243">
        <f t="shared" si="3"/>
        <v>3</v>
      </c>
      <c r="M14" s="220">
        <v>1</v>
      </c>
      <c r="N14" s="220">
        <v>0</v>
      </c>
      <c r="O14" s="220">
        <v>0</v>
      </c>
      <c r="P14" s="218">
        <f t="shared" si="4"/>
        <v>1</v>
      </c>
      <c r="Q14" s="136">
        <v>26</v>
      </c>
      <c r="R14" s="136">
        <v>26</v>
      </c>
      <c r="S14" s="244">
        <f t="shared" si="5"/>
        <v>100</v>
      </c>
      <c r="T14" s="243">
        <f t="shared" si="6"/>
        <v>4</v>
      </c>
      <c r="U14" s="136">
        <v>33</v>
      </c>
      <c r="V14" s="136">
        <v>100</v>
      </c>
      <c r="W14" s="218">
        <f t="shared" si="7"/>
        <v>2</v>
      </c>
      <c r="X14" s="194">
        <v>5</v>
      </c>
      <c r="Y14" s="194">
        <v>51</v>
      </c>
      <c r="Z14" s="223">
        <f t="shared" si="0"/>
        <v>14</v>
      </c>
      <c r="AA14" s="223">
        <f t="shared" si="8"/>
        <v>70</v>
      </c>
      <c r="AC14" s="149"/>
      <c r="AD14" s="150"/>
    </row>
    <row r="15" spans="1:30" s="166" customFormat="1" ht="30" customHeight="1" x14ac:dyDescent="0.25">
      <c r="A15" s="240" t="s">
        <v>30</v>
      </c>
      <c r="B15" s="241">
        <v>6</v>
      </c>
      <c r="C15" s="226" t="s">
        <v>200</v>
      </c>
      <c r="D15" s="226" t="s">
        <v>440</v>
      </c>
      <c r="E15" s="227" t="s">
        <v>638</v>
      </c>
      <c r="F15" s="218">
        <f t="shared" si="1"/>
        <v>2</v>
      </c>
      <c r="G15" s="136">
        <v>19</v>
      </c>
      <c r="H15" s="136">
        <v>2</v>
      </c>
      <c r="I15" s="250">
        <v>2</v>
      </c>
      <c r="J15" s="243">
        <f t="shared" si="2"/>
        <v>2</v>
      </c>
      <c r="K15" s="251">
        <v>93.5</v>
      </c>
      <c r="L15" s="243">
        <f t="shared" si="3"/>
        <v>4</v>
      </c>
      <c r="M15" s="220">
        <v>0</v>
      </c>
      <c r="N15" s="220">
        <v>0</v>
      </c>
      <c r="O15" s="220">
        <v>1</v>
      </c>
      <c r="P15" s="218">
        <f t="shared" si="4"/>
        <v>1</v>
      </c>
      <c r="Q15" s="136">
        <v>21</v>
      </c>
      <c r="R15" s="136">
        <v>19</v>
      </c>
      <c r="S15" s="244">
        <f t="shared" si="5"/>
        <v>90</v>
      </c>
      <c r="T15" s="243">
        <f t="shared" si="6"/>
        <v>3</v>
      </c>
      <c r="U15" s="136">
        <v>18</v>
      </c>
      <c r="V15" s="136">
        <v>100</v>
      </c>
      <c r="W15" s="218">
        <f t="shared" si="7"/>
        <v>2</v>
      </c>
      <c r="X15" s="194">
        <v>2</v>
      </c>
      <c r="Y15" s="194">
        <v>15</v>
      </c>
      <c r="Z15" s="223">
        <f t="shared" si="0"/>
        <v>14</v>
      </c>
      <c r="AA15" s="223">
        <f t="shared" si="8"/>
        <v>70</v>
      </c>
      <c r="AC15" s="149"/>
      <c r="AD15" s="150"/>
    </row>
    <row r="16" spans="1:30" s="69" customFormat="1" ht="30" customHeight="1" x14ac:dyDescent="0.25">
      <c r="A16" s="66"/>
      <c r="B16" s="66"/>
      <c r="C16" s="58" t="s">
        <v>52</v>
      </c>
      <c r="D16" s="116"/>
      <c r="E16" s="66"/>
      <c r="F16" s="64"/>
      <c r="G16" s="70">
        <f>SUM(G3:G15)</f>
        <v>701</v>
      </c>
      <c r="H16" s="70">
        <f>SUM(H3:H15)</f>
        <v>42</v>
      </c>
      <c r="I16" s="70">
        <f>SUM(I3:I15)</f>
        <v>42</v>
      </c>
      <c r="J16" s="64"/>
      <c r="K16" s="68"/>
      <c r="L16" s="64"/>
      <c r="M16" s="27"/>
      <c r="N16" s="27"/>
      <c r="O16" s="27"/>
      <c r="P16" s="64"/>
      <c r="Q16" s="66"/>
      <c r="R16" s="66"/>
      <c r="S16" s="66"/>
      <c r="T16" s="64"/>
      <c r="Z16" s="65"/>
      <c r="AA16" s="65"/>
    </row>
    <row r="17" spans="13:27" ht="15.75" thickBot="1" x14ac:dyDescent="0.3">
      <c r="M17" s="27"/>
      <c r="N17" s="27"/>
      <c r="O17" s="27"/>
    </row>
    <row r="18" spans="13:27" ht="16.5" thickBot="1" x14ac:dyDescent="0.3">
      <c r="M18" s="27"/>
      <c r="N18" s="27"/>
      <c r="O18" s="27"/>
      <c r="V18" s="48" t="s">
        <v>51</v>
      </c>
      <c r="W18" s="49"/>
      <c r="X18" s="49"/>
      <c r="Y18" s="50"/>
      <c r="Z18" s="43">
        <f>AVERAGE(Z3:Z15)</f>
        <v>18.46153846153846</v>
      </c>
      <c r="AA18" s="44">
        <f>ROUND(Z18/$Z$2*100,0)</f>
        <v>92</v>
      </c>
    </row>
    <row r="19" spans="13:27" x14ac:dyDescent="0.25">
      <c r="M19" s="27"/>
      <c r="N19" s="27"/>
      <c r="O19" s="27"/>
    </row>
  </sheetData>
  <sortState ref="A1:AA16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8"/>
  <sheetViews>
    <sheetView zoomScale="64" zoomScaleNormal="64" zoomScalePageLayoutView="85" workbookViewId="0">
      <pane xSplit="3" ySplit="2" topLeftCell="N3" activePane="bottomRight" state="frozen"/>
      <selection activeCell="I25" sqref="I25"/>
      <selection pane="topRight" activeCell="I25" sqref="I25"/>
      <selection pane="bottomLeft" activeCell="I25" sqref="I25"/>
      <selection pane="bottomRight" activeCell="AC17" sqref="AC17"/>
    </sheetView>
  </sheetViews>
  <sheetFormatPr defaultColWidth="8.85546875" defaultRowHeight="15" x14ac:dyDescent="0.25"/>
  <cols>
    <col min="1" max="1" width="30" style="36" customWidth="1"/>
    <col min="2" max="2" width="4.85546875" style="36" customWidth="1"/>
    <col min="3" max="4" width="27.42578125" style="36" customWidth="1"/>
    <col min="5" max="5" width="18.28515625" style="36" customWidth="1"/>
    <col min="6" max="6" width="5.7109375" style="36" customWidth="1"/>
    <col min="7" max="7" width="13.85546875" style="36" customWidth="1"/>
    <col min="8" max="8" width="14.5703125" style="36" customWidth="1"/>
    <col min="9" max="9" width="11.42578125" style="36" customWidth="1"/>
    <col min="10" max="10" width="5.7109375" style="36" customWidth="1"/>
    <col min="11" max="11" width="14.28515625" style="36" customWidth="1"/>
    <col min="12" max="12" width="5.7109375" style="36" customWidth="1"/>
    <col min="13" max="15" width="16.140625" customWidth="1"/>
    <col min="16" max="16" width="5.7109375" style="36" customWidth="1"/>
    <col min="17" max="18" width="15.28515625" style="36" bestFit="1" customWidth="1"/>
    <col min="19" max="20" width="12" style="36" bestFit="1" customWidth="1"/>
    <col min="21" max="21" width="11.28515625" style="36" bestFit="1" customWidth="1"/>
    <col min="22" max="22" width="16" style="36" customWidth="1"/>
    <col min="23" max="23" width="6.28515625" style="36" bestFit="1" customWidth="1"/>
    <col min="24" max="25" width="13.42578125" style="36" bestFit="1" customWidth="1"/>
    <col min="26" max="26" width="8.42578125" style="36" bestFit="1" customWidth="1"/>
    <col min="27" max="27" width="7" style="36" customWidth="1"/>
    <col min="28" max="16384" width="8.85546875" style="36"/>
  </cols>
  <sheetData>
    <row r="1" spans="1:27" s="40" customFormat="1" ht="120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4" si="0">F2+J2+L2+P2+T2+W2</f>
        <v>20</v>
      </c>
      <c r="AA2" s="13">
        <v>100</v>
      </c>
    </row>
    <row r="3" spans="1:27" s="166" customFormat="1" ht="30" customHeight="1" x14ac:dyDescent="0.25">
      <c r="A3" s="240" t="s">
        <v>31</v>
      </c>
      <c r="B3" s="241">
        <v>1</v>
      </c>
      <c r="C3" s="226" t="s">
        <v>205</v>
      </c>
      <c r="D3" s="226" t="s">
        <v>257</v>
      </c>
      <c r="E3" s="227" t="s">
        <v>638</v>
      </c>
      <c r="F3" s="218">
        <f t="shared" ref="F3:F14" si="1">IF(E3="23/24",2,0)</f>
        <v>2</v>
      </c>
      <c r="G3" s="136">
        <v>88</v>
      </c>
      <c r="H3" s="136">
        <v>5</v>
      </c>
      <c r="I3" s="238">
        <v>5</v>
      </c>
      <c r="J3" s="243">
        <f t="shared" ref="J3:J14" si="2">IF(ABS((H3-I3)/I3)&lt;=0.1,2,IF(AND(ABS((H3-I3)/I3)&gt;0.1,ABS((H3-I3)/I3)&lt;=0.2),1,0))</f>
        <v>2</v>
      </c>
      <c r="K3" s="251">
        <v>100</v>
      </c>
      <c r="L3" s="243">
        <f t="shared" ref="L3:L14" si="3">IF(K3&gt;90,4,IF(AND(K3&gt;80,K3&lt;=90),3,IF(AND(K3&gt;=50,K3&lt;=80),2,IF(AND(K3&gt;=10,K3&lt;50),1,0))))</f>
        <v>4</v>
      </c>
      <c r="M3" s="136">
        <v>2</v>
      </c>
      <c r="N3" s="136">
        <v>2</v>
      </c>
      <c r="O3" s="136">
        <v>2</v>
      </c>
      <c r="P3" s="218">
        <f t="shared" ref="P3:P14" si="4">SUM(M3:O3)</f>
        <v>6</v>
      </c>
      <c r="Q3" s="136">
        <v>83</v>
      </c>
      <c r="R3" s="136">
        <v>82</v>
      </c>
      <c r="S3" s="244">
        <f t="shared" ref="S3:S14" si="5">ROUND(R3/Q3*100,0)</f>
        <v>99</v>
      </c>
      <c r="T3" s="243">
        <f t="shared" ref="T3:T14" si="6">IF(S3&gt;90,4,IF(AND(S3&gt;80,S3&lt;=90),3,IF(AND(S3&gt;=50,S3&lt;=80),2,IF(AND(S3&gt;=10,S3&lt;50),1,0))))</f>
        <v>4</v>
      </c>
      <c r="U3" s="136">
        <v>100</v>
      </c>
      <c r="V3" s="136">
        <v>100</v>
      </c>
      <c r="W3" s="218">
        <f t="shared" ref="W3:W14" si="7">IF(V3&gt;=90,2,IF(V3&gt;=80,1,0))</f>
        <v>2</v>
      </c>
      <c r="X3" s="194">
        <v>6</v>
      </c>
      <c r="Y3" s="194">
        <v>380</v>
      </c>
      <c r="Z3" s="223">
        <f t="shared" si="0"/>
        <v>20</v>
      </c>
      <c r="AA3" s="223">
        <f t="shared" ref="AA3:AA14" si="8">ROUND(Z3/$Z$2*100,0)</f>
        <v>100</v>
      </c>
    </row>
    <row r="4" spans="1:27" s="166" customFormat="1" ht="30" customHeight="1" x14ac:dyDescent="0.25">
      <c r="A4" s="240" t="s">
        <v>31</v>
      </c>
      <c r="B4" s="241">
        <v>2</v>
      </c>
      <c r="C4" s="226" t="s">
        <v>203</v>
      </c>
      <c r="D4" s="226" t="s">
        <v>368</v>
      </c>
      <c r="E4" s="227" t="s">
        <v>638</v>
      </c>
      <c r="F4" s="218">
        <f t="shared" si="1"/>
        <v>2</v>
      </c>
      <c r="G4" s="136">
        <v>178</v>
      </c>
      <c r="H4" s="136">
        <v>9</v>
      </c>
      <c r="I4" s="238">
        <v>9</v>
      </c>
      <c r="J4" s="243">
        <f t="shared" si="2"/>
        <v>2</v>
      </c>
      <c r="K4" s="251">
        <v>100</v>
      </c>
      <c r="L4" s="243">
        <f t="shared" si="3"/>
        <v>4</v>
      </c>
      <c r="M4" s="136">
        <v>2</v>
      </c>
      <c r="N4" s="136">
        <v>2</v>
      </c>
      <c r="O4" s="136">
        <v>2</v>
      </c>
      <c r="P4" s="218">
        <f t="shared" si="4"/>
        <v>6</v>
      </c>
      <c r="Q4" s="136">
        <v>173</v>
      </c>
      <c r="R4" s="136">
        <v>172</v>
      </c>
      <c r="S4" s="244">
        <f t="shared" si="5"/>
        <v>99</v>
      </c>
      <c r="T4" s="243">
        <f t="shared" si="6"/>
        <v>4</v>
      </c>
      <c r="U4" s="136">
        <v>235</v>
      </c>
      <c r="V4" s="136">
        <v>100</v>
      </c>
      <c r="W4" s="218">
        <f t="shared" si="7"/>
        <v>2</v>
      </c>
      <c r="X4" s="194">
        <v>26</v>
      </c>
      <c r="Y4" s="194">
        <v>1005</v>
      </c>
      <c r="Z4" s="223">
        <f t="shared" si="0"/>
        <v>20</v>
      </c>
      <c r="AA4" s="223">
        <f t="shared" si="8"/>
        <v>100</v>
      </c>
    </row>
    <row r="5" spans="1:27" s="166" customFormat="1" ht="30" customHeight="1" x14ac:dyDescent="0.25">
      <c r="A5" s="240" t="s">
        <v>31</v>
      </c>
      <c r="B5" s="241">
        <v>3</v>
      </c>
      <c r="C5" s="226" t="s">
        <v>204</v>
      </c>
      <c r="D5" s="226" t="s">
        <v>273</v>
      </c>
      <c r="E5" s="227" t="s">
        <v>638</v>
      </c>
      <c r="F5" s="218">
        <f t="shared" si="1"/>
        <v>2</v>
      </c>
      <c r="G5" s="136">
        <v>138</v>
      </c>
      <c r="H5" s="136">
        <v>8</v>
      </c>
      <c r="I5" s="238">
        <v>8</v>
      </c>
      <c r="J5" s="243">
        <f t="shared" si="2"/>
        <v>2</v>
      </c>
      <c r="K5" s="251">
        <v>96.774193548387103</v>
      </c>
      <c r="L5" s="243">
        <f t="shared" si="3"/>
        <v>4</v>
      </c>
      <c r="M5" s="136">
        <v>2</v>
      </c>
      <c r="N5" s="136">
        <v>2</v>
      </c>
      <c r="O5" s="136">
        <v>2</v>
      </c>
      <c r="P5" s="218">
        <f t="shared" si="4"/>
        <v>6</v>
      </c>
      <c r="Q5" s="136">
        <v>139</v>
      </c>
      <c r="R5" s="136">
        <v>139</v>
      </c>
      <c r="S5" s="244">
        <f t="shared" si="5"/>
        <v>100</v>
      </c>
      <c r="T5" s="243">
        <f t="shared" si="6"/>
        <v>4</v>
      </c>
      <c r="U5" s="136">
        <v>195</v>
      </c>
      <c r="V5" s="136">
        <v>100</v>
      </c>
      <c r="W5" s="218">
        <f t="shared" si="7"/>
        <v>2</v>
      </c>
      <c r="X5" s="194">
        <v>3</v>
      </c>
      <c r="Y5" s="194">
        <v>149</v>
      </c>
      <c r="Z5" s="223">
        <f t="shared" si="0"/>
        <v>20</v>
      </c>
      <c r="AA5" s="223">
        <f t="shared" si="8"/>
        <v>100</v>
      </c>
    </row>
    <row r="6" spans="1:27" s="166" customFormat="1" ht="30" customHeight="1" x14ac:dyDescent="0.25">
      <c r="A6" s="240" t="s">
        <v>31</v>
      </c>
      <c r="B6" s="241">
        <v>4</v>
      </c>
      <c r="C6" s="226" t="s">
        <v>210</v>
      </c>
      <c r="D6" s="226" t="s">
        <v>364</v>
      </c>
      <c r="E6" s="227" t="s">
        <v>638</v>
      </c>
      <c r="F6" s="218">
        <f t="shared" si="1"/>
        <v>2</v>
      </c>
      <c r="G6" s="136">
        <v>29</v>
      </c>
      <c r="H6" s="136">
        <v>2</v>
      </c>
      <c r="I6" s="238">
        <v>2</v>
      </c>
      <c r="J6" s="243">
        <f t="shared" si="2"/>
        <v>2</v>
      </c>
      <c r="K6" s="251">
        <v>98.387096774193552</v>
      </c>
      <c r="L6" s="243">
        <f t="shared" si="3"/>
        <v>4</v>
      </c>
      <c r="M6" s="136">
        <v>2</v>
      </c>
      <c r="N6" s="136">
        <v>2</v>
      </c>
      <c r="O6" s="136">
        <v>2</v>
      </c>
      <c r="P6" s="218">
        <f t="shared" si="4"/>
        <v>6</v>
      </c>
      <c r="Q6" s="136">
        <v>29</v>
      </c>
      <c r="R6" s="136">
        <v>29</v>
      </c>
      <c r="S6" s="244">
        <f t="shared" si="5"/>
        <v>100</v>
      </c>
      <c r="T6" s="243">
        <f t="shared" si="6"/>
        <v>4</v>
      </c>
      <c r="U6" s="136">
        <v>45</v>
      </c>
      <c r="V6" s="136">
        <v>100</v>
      </c>
      <c r="W6" s="218">
        <f t="shared" si="7"/>
        <v>2</v>
      </c>
      <c r="X6" s="194">
        <v>0</v>
      </c>
      <c r="Y6" s="194">
        <v>71</v>
      </c>
      <c r="Z6" s="223">
        <f t="shared" si="0"/>
        <v>20</v>
      </c>
      <c r="AA6" s="223">
        <f t="shared" si="8"/>
        <v>100</v>
      </c>
    </row>
    <row r="7" spans="1:27" s="166" customFormat="1" ht="30" customHeight="1" x14ac:dyDescent="0.25">
      <c r="A7" s="240" t="s">
        <v>31</v>
      </c>
      <c r="B7" s="241">
        <v>5</v>
      </c>
      <c r="C7" s="226" t="s">
        <v>209</v>
      </c>
      <c r="D7" s="226" t="s">
        <v>271</v>
      </c>
      <c r="E7" s="227" t="s">
        <v>638</v>
      </c>
      <c r="F7" s="218">
        <f t="shared" si="1"/>
        <v>2</v>
      </c>
      <c r="G7" s="136">
        <v>39</v>
      </c>
      <c r="H7" s="136">
        <v>2</v>
      </c>
      <c r="I7" s="238">
        <v>2</v>
      </c>
      <c r="J7" s="243">
        <f t="shared" si="2"/>
        <v>2</v>
      </c>
      <c r="K7" s="251">
        <v>93.548387096774192</v>
      </c>
      <c r="L7" s="243">
        <f t="shared" si="3"/>
        <v>4</v>
      </c>
      <c r="M7" s="136">
        <v>2</v>
      </c>
      <c r="N7" s="136">
        <v>2</v>
      </c>
      <c r="O7" s="136">
        <v>2</v>
      </c>
      <c r="P7" s="218">
        <f t="shared" si="4"/>
        <v>6</v>
      </c>
      <c r="Q7" s="136">
        <v>34</v>
      </c>
      <c r="R7" s="136">
        <v>32</v>
      </c>
      <c r="S7" s="244">
        <f t="shared" si="5"/>
        <v>94</v>
      </c>
      <c r="T7" s="243">
        <f t="shared" si="6"/>
        <v>4</v>
      </c>
      <c r="U7" s="136">
        <v>57</v>
      </c>
      <c r="V7" s="136">
        <v>100</v>
      </c>
      <c r="W7" s="218">
        <f t="shared" si="7"/>
        <v>2</v>
      </c>
      <c r="X7" s="194">
        <v>2</v>
      </c>
      <c r="Y7" s="194">
        <v>67</v>
      </c>
      <c r="Z7" s="223">
        <f t="shared" si="0"/>
        <v>20</v>
      </c>
      <c r="AA7" s="223">
        <f t="shared" si="8"/>
        <v>100</v>
      </c>
    </row>
    <row r="8" spans="1:27" s="166" customFormat="1" ht="30" customHeight="1" x14ac:dyDescent="0.25">
      <c r="A8" s="240" t="s">
        <v>31</v>
      </c>
      <c r="B8" s="241">
        <v>6</v>
      </c>
      <c r="C8" s="226" t="s">
        <v>207</v>
      </c>
      <c r="D8" s="226" t="s">
        <v>254</v>
      </c>
      <c r="E8" s="227" t="s">
        <v>638</v>
      </c>
      <c r="F8" s="218">
        <f t="shared" si="1"/>
        <v>2</v>
      </c>
      <c r="G8" s="136">
        <v>104</v>
      </c>
      <c r="H8" s="136">
        <v>5</v>
      </c>
      <c r="I8" s="238">
        <v>5</v>
      </c>
      <c r="J8" s="243">
        <f t="shared" si="2"/>
        <v>2</v>
      </c>
      <c r="K8" s="251">
        <v>96.774193548387103</v>
      </c>
      <c r="L8" s="243">
        <f t="shared" si="3"/>
        <v>4</v>
      </c>
      <c r="M8" s="136">
        <v>2</v>
      </c>
      <c r="N8" s="136">
        <v>2</v>
      </c>
      <c r="O8" s="136">
        <v>2</v>
      </c>
      <c r="P8" s="218">
        <f t="shared" si="4"/>
        <v>6</v>
      </c>
      <c r="Q8" s="136">
        <v>103</v>
      </c>
      <c r="R8" s="136">
        <v>103</v>
      </c>
      <c r="S8" s="244">
        <f t="shared" si="5"/>
        <v>100</v>
      </c>
      <c r="T8" s="243">
        <f t="shared" si="6"/>
        <v>4</v>
      </c>
      <c r="U8" s="136">
        <v>137</v>
      </c>
      <c r="V8" s="136">
        <v>100</v>
      </c>
      <c r="W8" s="218">
        <f t="shared" si="7"/>
        <v>2</v>
      </c>
      <c r="X8" s="194">
        <v>18</v>
      </c>
      <c r="Y8" s="194">
        <v>282</v>
      </c>
      <c r="Z8" s="223">
        <f t="shared" si="0"/>
        <v>20</v>
      </c>
      <c r="AA8" s="223">
        <f t="shared" si="8"/>
        <v>100</v>
      </c>
    </row>
    <row r="9" spans="1:27" s="166" customFormat="1" ht="30" customHeight="1" x14ac:dyDescent="0.25">
      <c r="A9" s="240" t="s">
        <v>31</v>
      </c>
      <c r="B9" s="241">
        <v>7</v>
      </c>
      <c r="C9" s="226" t="s">
        <v>208</v>
      </c>
      <c r="D9" s="226" t="s">
        <v>255</v>
      </c>
      <c r="E9" s="227" t="s">
        <v>638</v>
      </c>
      <c r="F9" s="218">
        <f t="shared" si="1"/>
        <v>2</v>
      </c>
      <c r="G9" s="136">
        <v>95</v>
      </c>
      <c r="H9" s="136">
        <v>5</v>
      </c>
      <c r="I9" s="238">
        <v>5</v>
      </c>
      <c r="J9" s="243">
        <f t="shared" si="2"/>
        <v>2</v>
      </c>
      <c r="K9" s="251">
        <v>91.935483870967744</v>
      </c>
      <c r="L9" s="243">
        <f t="shared" si="3"/>
        <v>4</v>
      </c>
      <c r="M9" s="136">
        <v>2</v>
      </c>
      <c r="N9" s="136">
        <v>2</v>
      </c>
      <c r="O9" s="136">
        <v>2</v>
      </c>
      <c r="P9" s="218">
        <f t="shared" si="4"/>
        <v>6</v>
      </c>
      <c r="Q9" s="136">
        <v>93</v>
      </c>
      <c r="R9" s="136">
        <v>93</v>
      </c>
      <c r="S9" s="244">
        <f t="shared" si="5"/>
        <v>100</v>
      </c>
      <c r="T9" s="243">
        <f t="shared" si="6"/>
        <v>4</v>
      </c>
      <c r="U9" s="136">
        <v>133</v>
      </c>
      <c r="V9" s="136">
        <v>100</v>
      </c>
      <c r="W9" s="218">
        <f t="shared" si="7"/>
        <v>2</v>
      </c>
      <c r="X9" s="194">
        <v>2</v>
      </c>
      <c r="Y9" s="194">
        <v>137</v>
      </c>
      <c r="Z9" s="223">
        <f t="shared" si="0"/>
        <v>20</v>
      </c>
      <c r="AA9" s="223">
        <f t="shared" si="8"/>
        <v>100</v>
      </c>
    </row>
    <row r="10" spans="1:27" s="166" customFormat="1" ht="30" customHeight="1" x14ac:dyDescent="0.25">
      <c r="A10" s="240" t="s">
        <v>31</v>
      </c>
      <c r="B10" s="241">
        <v>8</v>
      </c>
      <c r="C10" s="226" t="s">
        <v>102</v>
      </c>
      <c r="D10" s="226" t="s">
        <v>365</v>
      </c>
      <c r="E10" s="227" t="s">
        <v>638</v>
      </c>
      <c r="F10" s="218">
        <f t="shared" si="1"/>
        <v>2</v>
      </c>
      <c r="G10" s="136">
        <v>117</v>
      </c>
      <c r="H10" s="136">
        <v>10</v>
      </c>
      <c r="I10" s="238">
        <v>10</v>
      </c>
      <c r="J10" s="243">
        <f t="shared" si="2"/>
        <v>2</v>
      </c>
      <c r="K10" s="251">
        <v>93.548387096774192</v>
      </c>
      <c r="L10" s="243">
        <f t="shared" si="3"/>
        <v>4</v>
      </c>
      <c r="M10" s="136">
        <v>2</v>
      </c>
      <c r="N10" s="136">
        <v>2</v>
      </c>
      <c r="O10" s="136">
        <v>2</v>
      </c>
      <c r="P10" s="218">
        <f t="shared" si="4"/>
        <v>6</v>
      </c>
      <c r="Q10" s="136">
        <v>113</v>
      </c>
      <c r="R10" s="136">
        <v>112</v>
      </c>
      <c r="S10" s="244">
        <f t="shared" si="5"/>
        <v>99</v>
      </c>
      <c r="T10" s="243">
        <f t="shared" si="6"/>
        <v>4</v>
      </c>
      <c r="U10" s="136">
        <v>147</v>
      </c>
      <c r="V10" s="136">
        <v>100</v>
      </c>
      <c r="W10" s="218">
        <f t="shared" si="7"/>
        <v>2</v>
      </c>
      <c r="X10" s="194">
        <v>6</v>
      </c>
      <c r="Y10" s="194">
        <v>543</v>
      </c>
      <c r="Z10" s="223">
        <f t="shared" si="0"/>
        <v>20</v>
      </c>
      <c r="AA10" s="223">
        <f t="shared" si="8"/>
        <v>100</v>
      </c>
    </row>
    <row r="11" spans="1:27" s="166" customFormat="1" ht="30" customHeight="1" x14ac:dyDescent="0.25">
      <c r="A11" s="240" t="s">
        <v>31</v>
      </c>
      <c r="B11" s="241">
        <v>11</v>
      </c>
      <c r="C11" s="226" t="s">
        <v>202</v>
      </c>
      <c r="D11" s="226" t="s">
        <v>272</v>
      </c>
      <c r="E11" s="227" t="s">
        <v>638</v>
      </c>
      <c r="F11" s="218">
        <f t="shared" si="1"/>
        <v>2</v>
      </c>
      <c r="G11" s="136">
        <v>116</v>
      </c>
      <c r="H11" s="136">
        <v>9</v>
      </c>
      <c r="I11" s="238">
        <v>9</v>
      </c>
      <c r="J11" s="243">
        <f t="shared" si="2"/>
        <v>2</v>
      </c>
      <c r="K11" s="251">
        <v>98.387096774193552</v>
      </c>
      <c r="L11" s="243">
        <f t="shared" si="3"/>
        <v>4</v>
      </c>
      <c r="M11" s="136">
        <v>2</v>
      </c>
      <c r="N11" s="136">
        <v>2</v>
      </c>
      <c r="O11" s="136">
        <v>2</v>
      </c>
      <c r="P11" s="218">
        <f t="shared" si="4"/>
        <v>6</v>
      </c>
      <c r="Q11" s="136">
        <v>114</v>
      </c>
      <c r="R11" s="136">
        <v>114</v>
      </c>
      <c r="S11" s="244">
        <f t="shared" si="5"/>
        <v>100</v>
      </c>
      <c r="T11" s="243">
        <f t="shared" si="6"/>
        <v>4</v>
      </c>
      <c r="U11" s="136">
        <v>156</v>
      </c>
      <c r="V11" s="136">
        <v>100</v>
      </c>
      <c r="W11" s="218">
        <f t="shared" si="7"/>
        <v>2</v>
      </c>
      <c r="X11" s="194">
        <v>5</v>
      </c>
      <c r="Y11" s="194">
        <v>698</v>
      </c>
      <c r="Z11" s="223">
        <f t="shared" si="0"/>
        <v>20</v>
      </c>
      <c r="AA11" s="223">
        <f t="shared" si="8"/>
        <v>100</v>
      </c>
    </row>
    <row r="12" spans="1:27" s="166" customFormat="1" ht="30" customHeight="1" x14ac:dyDescent="0.25">
      <c r="A12" s="240" t="s">
        <v>31</v>
      </c>
      <c r="B12" s="241">
        <v>12</v>
      </c>
      <c r="C12" s="226" t="s">
        <v>211</v>
      </c>
      <c r="D12" s="226" t="s">
        <v>367</v>
      </c>
      <c r="E12" s="227" t="s">
        <v>638</v>
      </c>
      <c r="F12" s="218">
        <f t="shared" si="1"/>
        <v>2</v>
      </c>
      <c r="G12" s="136">
        <v>7</v>
      </c>
      <c r="H12" s="136">
        <v>1</v>
      </c>
      <c r="I12" s="238">
        <v>1</v>
      </c>
      <c r="J12" s="243">
        <f t="shared" si="2"/>
        <v>2</v>
      </c>
      <c r="K12" s="251">
        <v>95.161290322580655</v>
      </c>
      <c r="L12" s="243">
        <f t="shared" si="3"/>
        <v>4</v>
      </c>
      <c r="M12" s="136">
        <v>2</v>
      </c>
      <c r="N12" s="136">
        <v>2</v>
      </c>
      <c r="O12" s="136">
        <v>2</v>
      </c>
      <c r="P12" s="218">
        <f t="shared" si="4"/>
        <v>6</v>
      </c>
      <c r="Q12" s="136">
        <v>7</v>
      </c>
      <c r="R12" s="136">
        <v>7</v>
      </c>
      <c r="S12" s="244">
        <f t="shared" si="5"/>
        <v>100</v>
      </c>
      <c r="T12" s="243">
        <f t="shared" si="6"/>
        <v>4</v>
      </c>
      <c r="U12" s="136">
        <v>10</v>
      </c>
      <c r="V12" s="136">
        <v>100</v>
      </c>
      <c r="W12" s="218">
        <f t="shared" si="7"/>
        <v>2</v>
      </c>
      <c r="X12" s="194">
        <v>5</v>
      </c>
      <c r="Y12" s="194">
        <v>103</v>
      </c>
      <c r="Z12" s="223">
        <f t="shared" si="0"/>
        <v>20</v>
      </c>
      <c r="AA12" s="223">
        <f t="shared" si="8"/>
        <v>100</v>
      </c>
    </row>
    <row r="13" spans="1:27" s="166" customFormat="1" ht="30" customHeight="1" x14ac:dyDescent="0.25">
      <c r="A13" s="240" t="s">
        <v>31</v>
      </c>
      <c r="B13" s="241">
        <v>10</v>
      </c>
      <c r="C13" s="226" t="s">
        <v>206</v>
      </c>
      <c r="D13" s="226" t="s">
        <v>256</v>
      </c>
      <c r="E13" s="227" t="s">
        <v>638</v>
      </c>
      <c r="F13" s="218">
        <f t="shared" si="1"/>
        <v>2</v>
      </c>
      <c r="G13" s="136">
        <v>30</v>
      </c>
      <c r="H13" s="136">
        <v>2</v>
      </c>
      <c r="I13" s="238">
        <v>2</v>
      </c>
      <c r="J13" s="243">
        <f t="shared" si="2"/>
        <v>2</v>
      </c>
      <c r="K13" s="251">
        <v>93.548387096774192</v>
      </c>
      <c r="L13" s="243">
        <f t="shared" si="3"/>
        <v>4</v>
      </c>
      <c r="M13" s="136">
        <v>2</v>
      </c>
      <c r="N13" s="136">
        <v>2</v>
      </c>
      <c r="O13" s="136">
        <v>2</v>
      </c>
      <c r="P13" s="218">
        <f t="shared" si="4"/>
        <v>6</v>
      </c>
      <c r="Q13" s="136">
        <v>29</v>
      </c>
      <c r="R13" s="136">
        <v>24</v>
      </c>
      <c r="S13" s="244">
        <f t="shared" si="5"/>
        <v>83</v>
      </c>
      <c r="T13" s="243">
        <f t="shared" si="6"/>
        <v>3</v>
      </c>
      <c r="U13" s="136">
        <v>32</v>
      </c>
      <c r="V13" s="136">
        <v>97</v>
      </c>
      <c r="W13" s="218">
        <f t="shared" si="7"/>
        <v>2</v>
      </c>
      <c r="X13" s="194">
        <v>2</v>
      </c>
      <c r="Y13" s="194">
        <v>84</v>
      </c>
      <c r="Z13" s="223">
        <f t="shared" si="0"/>
        <v>19</v>
      </c>
      <c r="AA13" s="223">
        <f t="shared" si="8"/>
        <v>95</v>
      </c>
    </row>
    <row r="14" spans="1:27" s="166" customFormat="1" ht="30" customHeight="1" x14ac:dyDescent="0.25">
      <c r="A14" s="240" t="s">
        <v>31</v>
      </c>
      <c r="B14" s="241">
        <v>9</v>
      </c>
      <c r="C14" s="226" t="s">
        <v>212</v>
      </c>
      <c r="D14" s="226" t="s">
        <v>366</v>
      </c>
      <c r="E14" s="227" t="s">
        <v>638</v>
      </c>
      <c r="F14" s="218">
        <f t="shared" si="1"/>
        <v>2</v>
      </c>
      <c r="G14" s="136">
        <v>8</v>
      </c>
      <c r="H14" s="136">
        <v>1</v>
      </c>
      <c r="I14" s="238">
        <v>1</v>
      </c>
      <c r="J14" s="243">
        <f t="shared" si="2"/>
        <v>2</v>
      </c>
      <c r="K14" s="251">
        <v>100</v>
      </c>
      <c r="L14" s="243">
        <f t="shared" si="3"/>
        <v>4</v>
      </c>
      <c r="M14" s="136">
        <v>0</v>
      </c>
      <c r="N14" s="136">
        <v>0</v>
      </c>
      <c r="O14" s="136">
        <v>0</v>
      </c>
      <c r="P14" s="218">
        <f t="shared" si="4"/>
        <v>0</v>
      </c>
      <c r="Q14" s="136">
        <v>8</v>
      </c>
      <c r="R14" s="136">
        <v>8</v>
      </c>
      <c r="S14" s="244">
        <f t="shared" si="5"/>
        <v>100</v>
      </c>
      <c r="T14" s="243">
        <f t="shared" si="6"/>
        <v>4</v>
      </c>
      <c r="U14" s="136">
        <v>6</v>
      </c>
      <c r="V14" s="136">
        <v>100</v>
      </c>
      <c r="W14" s="218">
        <f t="shared" si="7"/>
        <v>2</v>
      </c>
      <c r="X14" s="194">
        <v>1</v>
      </c>
      <c r="Y14" s="194">
        <v>21</v>
      </c>
      <c r="Z14" s="223">
        <f t="shared" si="0"/>
        <v>14</v>
      </c>
      <c r="AA14" s="223">
        <f t="shared" si="8"/>
        <v>70</v>
      </c>
    </row>
    <row r="15" spans="1:27" s="69" customFormat="1" ht="30" customHeight="1" x14ac:dyDescent="0.25">
      <c r="A15" s="66"/>
      <c r="B15" s="66"/>
      <c r="C15" s="58" t="s">
        <v>52</v>
      </c>
      <c r="D15" s="116"/>
      <c r="E15" s="66"/>
      <c r="F15" s="64"/>
      <c r="G15" s="67">
        <f>SUM(G3:G14)</f>
        <v>949</v>
      </c>
      <c r="H15" s="70">
        <f>SUM(H3:H14)</f>
        <v>59</v>
      </c>
      <c r="I15" s="70">
        <f>SUM(I3:I14)</f>
        <v>59</v>
      </c>
      <c r="J15" s="64"/>
      <c r="K15" s="68"/>
      <c r="L15" s="64"/>
      <c r="M15" s="27"/>
      <c r="N15" s="27"/>
      <c r="O15" s="27"/>
      <c r="P15" s="64"/>
      <c r="Q15" s="66"/>
      <c r="R15" s="66"/>
      <c r="S15" s="66"/>
      <c r="T15" s="64"/>
      <c r="Z15" s="65"/>
      <c r="AA15" s="65"/>
    </row>
    <row r="16" spans="1:27" ht="15.75" thickBot="1" x14ac:dyDescent="0.3">
      <c r="M16" s="27"/>
      <c r="N16" s="27"/>
      <c r="O16" s="27"/>
    </row>
    <row r="17" spans="13:27" ht="16.5" thickBot="1" x14ac:dyDescent="0.3">
      <c r="M17" s="27"/>
      <c r="N17" s="27"/>
      <c r="O17" s="27"/>
      <c r="V17" s="48" t="s">
        <v>51</v>
      </c>
      <c r="W17" s="49"/>
      <c r="X17" s="49"/>
      <c r="Y17" s="50"/>
      <c r="Z17" s="43">
        <f>AVERAGE(Z3:Z14)</f>
        <v>19.416666666666668</v>
      </c>
      <c r="AA17" s="44">
        <f>ROUND(Z17/$Z$2*100,0)</f>
        <v>97</v>
      </c>
    </row>
    <row r="18" spans="13:27" x14ac:dyDescent="0.25">
      <c r="M18" s="27"/>
      <c r="N18" s="27"/>
      <c r="O18" s="27"/>
    </row>
  </sheetData>
  <sortState ref="A1:AA15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2"/>
  <sheetViews>
    <sheetView zoomScale="64" zoomScaleNormal="64" zoomScalePageLayoutView="85" workbookViewId="0">
      <pane xSplit="3" ySplit="2" topLeftCell="M3" activePane="bottomRight" state="frozen"/>
      <selection activeCell="I25" sqref="I25"/>
      <selection pane="topRight" activeCell="I25" sqref="I25"/>
      <selection pane="bottomLeft" activeCell="I25" sqref="I25"/>
      <selection pane="bottomRight" activeCell="AC12" sqref="AC12"/>
    </sheetView>
  </sheetViews>
  <sheetFormatPr defaultColWidth="8.85546875" defaultRowHeight="15" x14ac:dyDescent="0.25"/>
  <cols>
    <col min="1" max="1" width="26.42578125" customWidth="1"/>
    <col min="2" max="2" width="4.7109375" customWidth="1"/>
    <col min="3" max="3" width="37.85546875" customWidth="1"/>
    <col min="4" max="4" width="32" customWidth="1"/>
    <col min="5" max="5" width="16.140625" customWidth="1"/>
    <col min="6" max="6" width="5.7109375" customWidth="1"/>
    <col min="7" max="8" width="14.42578125" customWidth="1"/>
    <col min="9" max="9" width="12.42578125" customWidth="1"/>
    <col min="10" max="10" width="5.7109375" customWidth="1"/>
    <col min="11" max="11" width="13.28515625" customWidth="1"/>
    <col min="12" max="12" width="5.7109375" customWidth="1"/>
    <col min="13" max="13" width="14.85546875" customWidth="1"/>
    <col min="14" max="14" width="15" customWidth="1"/>
    <col min="15" max="15" width="14.28515625" customWidth="1"/>
    <col min="16" max="16" width="5.7109375" customWidth="1"/>
    <col min="17" max="17" width="15.42578125" bestFit="1" customWidth="1"/>
    <col min="18" max="18" width="14.85546875" bestFit="1" customWidth="1"/>
    <col min="19" max="19" width="9.42578125" bestFit="1" customWidth="1"/>
    <col min="20" max="20" width="6" bestFit="1" customWidth="1"/>
    <col min="21" max="21" width="12.7109375" customWidth="1"/>
    <col min="22" max="22" width="16.85546875" customWidth="1"/>
    <col min="23" max="23" width="6" customWidth="1"/>
    <col min="24" max="24" width="15.42578125" customWidth="1"/>
    <col min="25" max="25" width="14.42578125" customWidth="1"/>
    <col min="26" max="26" width="6.85546875" bestFit="1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x14ac:dyDescent="0.25">
      <c r="A2" s="10" t="s">
        <v>649</v>
      </c>
      <c r="B2" s="46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8" si="0">F2+J2+L2+P2+T2+W2</f>
        <v>20</v>
      </c>
      <c r="AA2" s="13">
        <v>100</v>
      </c>
    </row>
    <row r="3" spans="1:27" ht="30" customHeight="1" x14ac:dyDescent="0.25">
      <c r="A3" s="224" t="s">
        <v>32</v>
      </c>
      <c r="B3" s="225">
        <v>3</v>
      </c>
      <c r="C3" s="252" t="s">
        <v>156</v>
      </c>
      <c r="D3" s="252" t="s">
        <v>369</v>
      </c>
      <c r="E3" s="227" t="s">
        <v>638</v>
      </c>
      <c r="F3" s="218">
        <f t="shared" ref="F3:F18" si="1">IF(E3="23/24",2,0)</f>
        <v>2</v>
      </c>
      <c r="G3" s="136">
        <v>193</v>
      </c>
      <c r="H3" s="136">
        <v>10</v>
      </c>
      <c r="I3" s="238">
        <v>10</v>
      </c>
      <c r="J3" s="243">
        <f t="shared" ref="J3:J18" si="2">IF(ABS((H3-I3)/I3)&lt;=0.1,2,IF(AND(ABS((H3-I3)/I3)&gt;0.1,ABS((H3-I3)/I3)&lt;=0.2),1,0))</f>
        <v>2</v>
      </c>
      <c r="K3" s="251">
        <v>90.322580645161281</v>
      </c>
      <c r="L3" s="218">
        <f t="shared" ref="L3:L18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8" si="4">SUM(M3:O3)</f>
        <v>6</v>
      </c>
      <c r="Q3" s="136">
        <v>192</v>
      </c>
      <c r="R3" s="136">
        <v>187</v>
      </c>
      <c r="S3" s="249">
        <f t="shared" ref="S3:S18" si="5">ROUND(R3/Q3*100,0)</f>
        <v>97</v>
      </c>
      <c r="T3" s="218">
        <f t="shared" ref="T3:T18" si="6">IF(S3&gt;90,4,IF(AND(S3&gt;80,S3&lt;=90),3,IF(AND(S3&gt;=50,S3&lt;=80),2,IF(AND(S3&gt;=10,S3&lt;50),1,0))))</f>
        <v>4</v>
      </c>
      <c r="U3" s="136">
        <v>173</v>
      </c>
      <c r="V3" s="136">
        <v>99</v>
      </c>
      <c r="W3" s="218">
        <f t="shared" ref="W3:W18" si="7">IF(V3&gt;=90,2,IF(V3&gt;=80,1,0))</f>
        <v>2</v>
      </c>
      <c r="X3" s="194">
        <v>28</v>
      </c>
      <c r="Y3" s="194">
        <v>363</v>
      </c>
      <c r="Z3" s="223">
        <f t="shared" si="0"/>
        <v>20</v>
      </c>
      <c r="AA3" s="223">
        <f t="shared" ref="AA3:AA18" si="8">ROUND(Z3/$Z$2*100,0)</f>
        <v>100</v>
      </c>
    </row>
    <row r="4" spans="1:27" ht="30" customHeight="1" x14ac:dyDescent="0.25">
      <c r="A4" s="224" t="s">
        <v>32</v>
      </c>
      <c r="B4" s="225">
        <v>5</v>
      </c>
      <c r="C4" s="252" t="s">
        <v>165</v>
      </c>
      <c r="D4" s="252" t="s">
        <v>370</v>
      </c>
      <c r="E4" s="227" t="s">
        <v>638</v>
      </c>
      <c r="F4" s="218">
        <f t="shared" si="1"/>
        <v>2</v>
      </c>
      <c r="G4" s="136">
        <v>58</v>
      </c>
      <c r="H4" s="136">
        <v>3</v>
      </c>
      <c r="I4" s="238">
        <v>3</v>
      </c>
      <c r="J4" s="243">
        <f t="shared" si="2"/>
        <v>2</v>
      </c>
      <c r="K4" s="251">
        <v>91.935483870967744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136">
        <v>57</v>
      </c>
      <c r="R4" s="136">
        <v>55</v>
      </c>
      <c r="S4" s="249">
        <f t="shared" si="5"/>
        <v>96</v>
      </c>
      <c r="T4" s="218">
        <f t="shared" si="6"/>
        <v>4</v>
      </c>
      <c r="U4" s="136">
        <v>73</v>
      </c>
      <c r="V4" s="136">
        <v>100</v>
      </c>
      <c r="W4" s="218">
        <f t="shared" si="7"/>
        <v>2</v>
      </c>
      <c r="X4" s="194">
        <v>9</v>
      </c>
      <c r="Y4" s="194">
        <v>192</v>
      </c>
      <c r="Z4" s="223">
        <f t="shared" si="0"/>
        <v>20</v>
      </c>
      <c r="AA4" s="223">
        <f t="shared" si="8"/>
        <v>100</v>
      </c>
    </row>
    <row r="5" spans="1:27" ht="30" customHeight="1" x14ac:dyDescent="0.25">
      <c r="A5" s="224" t="s">
        <v>32</v>
      </c>
      <c r="B5" s="225">
        <v>7</v>
      </c>
      <c r="C5" s="252" t="s">
        <v>167</v>
      </c>
      <c r="D5" s="252" t="s">
        <v>378</v>
      </c>
      <c r="E5" s="227" t="s">
        <v>638</v>
      </c>
      <c r="F5" s="218">
        <f t="shared" si="1"/>
        <v>2</v>
      </c>
      <c r="G5" s="136">
        <v>38</v>
      </c>
      <c r="H5" s="136">
        <v>2</v>
      </c>
      <c r="I5" s="238">
        <v>2</v>
      </c>
      <c r="J5" s="243">
        <f t="shared" si="2"/>
        <v>2</v>
      </c>
      <c r="K5" s="251">
        <v>90.322580645161281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136">
        <v>38</v>
      </c>
      <c r="R5" s="136">
        <v>37</v>
      </c>
      <c r="S5" s="249">
        <f t="shared" si="5"/>
        <v>97</v>
      </c>
      <c r="T5" s="218">
        <f t="shared" si="6"/>
        <v>4</v>
      </c>
      <c r="U5" s="136">
        <v>46</v>
      </c>
      <c r="V5" s="136">
        <v>100</v>
      </c>
      <c r="W5" s="218">
        <f t="shared" si="7"/>
        <v>2</v>
      </c>
      <c r="X5" s="194">
        <v>3</v>
      </c>
      <c r="Y5" s="194">
        <v>15</v>
      </c>
      <c r="Z5" s="223">
        <f t="shared" si="0"/>
        <v>20</v>
      </c>
      <c r="AA5" s="223">
        <f t="shared" si="8"/>
        <v>100</v>
      </c>
    </row>
    <row r="6" spans="1:27" ht="30" customHeight="1" x14ac:dyDescent="0.25">
      <c r="A6" s="224" t="s">
        <v>32</v>
      </c>
      <c r="B6" s="225">
        <v>8</v>
      </c>
      <c r="C6" s="252" t="s">
        <v>168</v>
      </c>
      <c r="D6" s="252" t="s">
        <v>371</v>
      </c>
      <c r="E6" s="227" t="s">
        <v>638</v>
      </c>
      <c r="F6" s="218">
        <f t="shared" si="1"/>
        <v>2</v>
      </c>
      <c r="G6" s="136">
        <v>51</v>
      </c>
      <c r="H6" s="136">
        <v>3</v>
      </c>
      <c r="I6" s="238">
        <v>3</v>
      </c>
      <c r="J6" s="243">
        <f t="shared" si="2"/>
        <v>2</v>
      </c>
      <c r="K6" s="251">
        <v>93.548387096774192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36">
        <v>49</v>
      </c>
      <c r="R6" s="136">
        <v>47</v>
      </c>
      <c r="S6" s="249">
        <f t="shared" si="5"/>
        <v>96</v>
      </c>
      <c r="T6" s="218">
        <f t="shared" si="6"/>
        <v>4</v>
      </c>
      <c r="U6" s="136">
        <v>48</v>
      </c>
      <c r="V6" s="136">
        <v>98</v>
      </c>
      <c r="W6" s="218">
        <f t="shared" si="7"/>
        <v>2</v>
      </c>
      <c r="X6" s="194">
        <v>1</v>
      </c>
      <c r="Y6" s="194">
        <v>81</v>
      </c>
      <c r="Z6" s="223">
        <f t="shared" si="0"/>
        <v>20</v>
      </c>
      <c r="AA6" s="223">
        <f t="shared" si="8"/>
        <v>100</v>
      </c>
    </row>
    <row r="7" spans="1:27" ht="30" customHeight="1" x14ac:dyDescent="0.25">
      <c r="A7" s="224" t="s">
        <v>32</v>
      </c>
      <c r="B7" s="225">
        <v>9</v>
      </c>
      <c r="C7" s="252" t="s">
        <v>169</v>
      </c>
      <c r="D7" s="252" t="s">
        <v>372</v>
      </c>
      <c r="E7" s="227" t="s">
        <v>638</v>
      </c>
      <c r="F7" s="218">
        <f t="shared" si="1"/>
        <v>2</v>
      </c>
      <c r="G7" s="136">
        <v>58</v>
      </c>
      <c r="H7" s="136">
        <v>3</v>
      </c>
      <c r="I7" s="238">
        <v>3</v>
      </c>
      <c r="J7" s="243">
        <f t="shared" si="2"/>
        <v>2</v>
      </c>
      <c r="K7" s="251">
        <v>90.322580645161281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136">
        <v>59</v>
      </c>
      <c r="R7" s="136">
        <v>58</v>
      </c>
      <c r="S7" s="249">
        <f t="shared" si="5"/>
        <v>98</v>
      </c>
      <c r="T7" s="218">
        <f t="shared" si="6"/>
        <v>4</v>
      </c>
      <c r="U7" s="136">
        <v>52</v>
      </c>
      <c r="V7" s="136">
        <v>100</v>
      </c>
      <c r="W7" s="218">
        <f t="shared" si="7"/>
        <v>2</v>
      </c>
      <c r="X7" s="194">
        <v>0</v>
      </c>
      <c r="Y7" s="194">
        <v>203</v>
      </c>
      <c r="Z7" s="223">
        <f t="shared" si="0"/>
        <v>20</v>
      </c>
      <c r="AA7" s="223">
        <f t="shared" si="8"/>
        <v>100</v>
      </c>
    </row>
    <row r="8" spans="1:27" ht="30" customHeight="1" x14ac:dyDescent="0.25">
      <c r="A8" s="224" t="s">
        <v>32</v>
      </c>
      <c r="B8" s="225">
        <v>10</v>
      </c>
      <c r="C8" s="252" t="s">
        <v>164</v>
      </c>
      <c r="D8" s="252" t="s">
        <v>376</v>
      </c>
      <c r="E8" s="227" t="s">
        <v>638</v>
      </c>
      <c r="F8" s="218">
        <f t="shared" si="1"/>
        <v>2</v>
      </c>
      <c r="G8" s="136">
        <v>170</v>
      </c>
      <c r="H8" s="136">
        <v>10</v>
      </c>
      <c r="I8" s="238">
        <v>10</v>
      </c>
      <c r="J8" s="243">
        <f t="shared" si="2"/>
        <v>2</v>
      </c>
      <c r="K8" s="251">
        <v>91.935483870967744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136">
        <v>169</v>
      </c>
      <c r="R8" s="136">
        <v>168</v>
      </c>
      <c r="S8" s="249">
        <f t="shared" si="5"/>
        <v>99</v>
      </c>
      <c r="T8" s="218">
        <f t="shared" si="6"/>
        <v>4</v>
      </c>
      <c r="U8" s="136">
        <v>192</v>
      </c>
      <c r="V8" s="136">
        <v>100</v>
      </c>
      <c r="W8" s="218">
        <f t="shared" si="7"/>
        <v>2</v>
      </c>
      <c r="X8" s="194">
        <v>14</v>
      </c>
      <c r="Y8" s="194">
        <v>58</v>
      </c>
      <c r="Z8" s="223">
        <f t="shared" si="0"/>
        <v>20</v>
      </c>
      <c r="AA8" s="223">
        <f t="shared" si="8"/>
        <v>100</v>
      </c>
    </row>
    <row r="9" spans="1:27" ht="30" customHeight="1" x14ac:dyDescent="0.25">
      <c r="A9" s="224" t="s">
        <v>32</v>
      </c>
      <c r="B9" s="225">
        <v>11</v>
      </c>
      <c r="C9" s="252" t="s">
        <v>157</v>
      </c>
      <c r="D9" s="252" t="s">
        <v>260</v>
      </c>
      <c r="E9" s="227" t="s">
        <v>638</v>
      </c>
      <c r="F9" s="218">
        <f t="shared" si="1"/>
        <v>2</v>
      </c>
      <c r="G9" s="136">
        <v>225</v>
      </c>
      <c r="H9" s="136">
        <v>11</v>
      </c>
      <c r="I9" s="238">
        <v>11</v>
      </c>
      <c r="J9" s="243">
        <f t="shared" si="2"/>
        <v>2</v>
      </c>
      <c r="K9" s="251">
        <v>90.322580645161281</v>
      </c>
      <c r="L9" s="218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136">
        <v>227</v>
      </c>
      <c r="R9" s="136">
        <v>224</v>
      </c>
      <c r="S9" s="249">
        <f t="shared" si="5"/>
        <v>99</v>
      </c>
      <c r="T9" s="218">
        <f t="shared" si="6"/>
        <v>4</v>
      </c>
      <c r="U9" s="136">
        <v>334</v>
      </c>
      <c r="V9" s="136">
        <v>100</v>
      </c>
      <c r="W9" s="218">
        <f t="shared" si="7"/>
        <v>2</v>
      </c>
      <c r="X9" s="194">
        <v>9</v>
      </c>
      <c r="Y9" s="194">
        <v>162</v>
      </c>
      <c r="Z9" s="223">
        <f t="shared" si="0"/>
        <v>20</v>
      </c>
      <c r="AA9" s="223">
        <f t="shared" si="8"/>
        <v>100</v>
      </c>
    </row>
    <row r="10" spans="1:27" ht="30" customHeight="1" x14ac:dyDescent="0.25">
      <c r="A10" s="224" t="s">
        <v>32</v>
      </c>
      <c r="B10" s="225">
        <v>13</v>
      </c>
      <c r="C10" s="252" t="s">
        <v>158</v>
      </c>
      <c r="D10" s="252" t="s">
        <v>373</v>
      </c>
      <c r="E10" s="227" t="s">
        <v>638</v>
      </c>
      <c r="F10" s="218">
        <f t="shared" si="1"/>
        <v>2</v>
      </c>
      <c r="G10" s="136">
        <v>98</v>
      </c>
      <c r="H10" s="136">
        <v>5</v>
      </c>
      <c r="I10" s="238">
        <v>5</v>
      </c>
      <c r="J10" s="243">
        <f t="shared" si="2"/>
        <v>2</v>
      </c>
      <c r="K10" s="251">
        <v>95.161290322580655</v>
      </c>
      <c r="L10" s="218">
        <f t="shared" si="3"/>
        <v>4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136">
        <v>96</v>
      </c>
      <c r="R10" s="136">
        <v>96</v>
      </c>
      <c r="S10" s="249">
        <f t="shared" si="5"/>
        <v>100</v>
      </c>
      <c r="T10" s="218">
        <f t="shared" si="6"/>
        <v>4</v>
      </c>
      <c r="U10" s="136">
        <v>135</v>
      </c>
      <c r="V10" s="136">
        <v>100</v>
      </c>
      <c r="W10" s="218">
        <f t="shared" si="7"/>
        <v>2</v>
      </c>
      <c r="X10" s="194">
        <v>23</v>
      </c>
      <c r="Y10" s="194">
        <v>146</v>
      </c>
      <c r="Z10" s="223">
        <f t="shared" si="0"/>
        <v>20</v>
      </c>
      <c r="AA10" s="223">
        <f t="shared" si="8"/>
        <v>100</v>
      </c>
    </row>
    <row r="11" spans="1:27" ht="30" customHeight="1" x14ac:dyDescent="0.25">
      <c r="A11" s="224" t="s">
        <v>32</v>
      </c>
      <c r="B11" s="225">
        <v>14</v>
      </c>
      <c r="C11" s="252" t="s">
        <v>159</v>
      </c>
      <c r="D11" s="252" t="s">
        <v>377</v>
      </c>
      <c r="E11" s="227" t="s">
        <v>638</v>
      </c>
      <c r="F11" s="218">
        <f t="shared" si="1"/>
        <v>2</v>
      </c>
      <c r="G11" s="136">
        <v>185</v>
      </c>
      <c r="H11" s="136">
        <v>10</v>
      </c>
      <c r="I11" s="238">
        <v>10</v>
      </c>
      <c r="J11" s="243">
        <f t="shared" si="2"/>
        <v>2</v>
      </c>
      <c r="K11" s="251">
        <v>93.548387096774192</v>
      </c>
      <c r="L11" s="218">
        <f t="shared" si="3"/>
        <v>4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136">
        <v>183</v>
      </c>
      <c r="R11" s="136">
        <v>177</v>
      </c>
      <c r="S11" s="249">
        <f t="shared" si="5"/>
        <v>97</v>
      </c>
      <c r="T11" s="218">
        <f t="shared" si="6"/>
        <v>4</v>
      </c>
      <c r="U11" s="136">
        <v>207</v>
      </c>
      <c r="V11" s="136">
        <v>100</v>
      </c>
      <c r="W11" s="218">
        <f t="shared" si="7"/>
        <v>2</v>
      </c>
      <c r="X11" s="194">
        <v>10</v>
      </c>
      <c r="Y11" s="194">
        <v>321</v>
      </c>
      <c r="Z11" s="223">
        <f t="shared" si="0"/>
        <v>20</v>
      </c>
      <c r="AA11" s="223">
        <f t="shared" si="8"/>
        <v>100</v>
      </c>
    </row>
    <row r="12" spans="1:27" ht="30" customHeight="1" x14ac:dyDescent="0.25">
      <c r="A12" s="224" t="s">
        <v>32</v>
      </c>
      <c r="B12" s="225">
        <v>15</v>
      </c>
      <c r="C12" s="252" t="s">
        <v>160</v>
      </c>
      <c r="D12" s="252" t="s">
        <v>259</v>
      </c>
      <c r="E12" s="227" t="s">
        <v>638</v>
      </c>
      <c r="F12" s="218">
        <f t="shared" si="1"/>
        <v>2</v>
      </c>
      <c r="G12" s="136">
        <v>94</v>
      </c>
      <c r="H12" s="136">
        <v>5</v>
      </c>
      <c r="I12" s="238">
        <v>5</v>
      </c>
      <c r="J12" s="243">
        <f t="shared" si="2"/>
        <v>2</v>
      </c>
      <c r="K12" s="251">
        <v>91.935483870967744</v>
      </c>
      <c r="L12" s="218">
        <f t="shared" si="3"/>
        <v>4</v>
      </c>
      <c r="M12" s="220">
        <v>2</v>
      </c>
      <c r="N12" s="220">
        <v>2</v>
      </c>
      <c r="O12" s="220">
        <v>2</v>
      </c>
      <c r="P12" s="218">
        <f t="shared" si="4"/>
        <v>6</v>
      </c>
      <c r="Q12" s="136">
        <v>91</v>
      </c>
      <c r="R12" s="136">
        <v>91</v>
      </c>
      <c r="S12" s="249">
        <f t="shared" si="5"/>
        <v>100</v>
      </c>
      <c r="T12" s="218">
        <f t="shared" si="6"/>
        <v>4</v>
      </c>
      <c r="U12" s="136">
        <v>106</v>
      </c>
      <c r="V12" s="136">
        <v>100</v>
      </c>
      <c r="W12" s="218">
        <f t="shared" si="7"/>
        <v>2</v>
      </c>
      <c r="X12" s="194">
        <v>11</v>
      </c>
      <c r="Y12" s="194">
        <v>134</v>
      </c>
      <c r="Z12" s="223">
        <f t="shared" si="0"/>
        <v>20</v>
      </c>
      <c r="AA12" s="223">
        <f t="shared" si="8"/>
        <v>100</v>
      </c>
    </row>
    <row r="13" spans="1:27" ht="30" customHeight="1" x14ac:dyDescent="0.25">
      <c r="A13" s="224" t="s">
        <v>32</v>
      </c>
      <c r="B13" s="225">
        <v>16</v>
      </c>
      <c r="C13" s="252" t="s">
        <v>161</v>
      </c>
      <c r="D13" s="252" t="s">
        <v>374</v>
      </c>
      <c r="E13" s="227" t="s">
        <v>638</v>
      </c>
      <c r="F13" s="218">
        <f t="shared" si="1"/>
        <v>2</v>
      </c>
      <c r="G13" s="136">
        <v>53</v>
      </c>
      <c r="H13" s="136">
        <v>3</v>
      </c>
      <c r="I13" s="238">
        <v>3</v>
      </c>
      <c r="J13" s="243">
        <f t="shared" si="2"/>
        <v>2</v>
      </c>
      <c r="K13" s="251">
        <v>91.935483870967744</v>
      </c>
      <c r="L13" s="218">
        <f t="shared" si="3"/>
        <v>4</v>
      </c>
      <c r="M13" s="220">
        <v>2</v>
      </c>
      <c r="N13" s="220">
        <v>2</v>
      </c>
      <c r="O13" s="220">
        <v>2</v>
      </c>
      <c r="P13" s="218">
        <f t="shared" si="4"/>
        <v>6</v>
      </c>
      <c r="Q13" s="136">
        <v>52</v>
      </c>
      <c r="R13" s="136">
        <v>52</v>
      </c>
      <c r="S13" s="249">
        <f t="shared" si="5"/>
        <v>100</v>
      </c>
      <c r="T13" s="218">
        <f t="shared" si="6"/>
        <v>4</v>
      </c>
      <c r="U13" s="136">
        <v>64</v>
      </c>
      <c r="V13" s="136">
        <v>100</v>
      </c>
      <c r="W13" s="218">
        <f t="shared" si="7"/>
        <v>2</v>
      </c>
      <c r="X13" s="194">
        <v>2</v>
      </c>
      <c r="Y13" s="194">
        <v>43</v>
      </c>
      <c r="Z13" s="223">
        <f t="shared" si="0"/>
        <v>20</v>
      </c>
      <c r="AA13" s="223">
        <f t="shared" si="8"/>
        <v>100</v>
      </c>
    </row>
    <row r="14" spans="1:27" ht="30" customHeight="1" x14ac:dyDescent="0.25">
      <c r="A14" s="224" t="s">
        <v>32</v>
      </c>
      <c r="B14" s="225">
        <v>1</v>
      </c>
      <c r="C14" s="252" t="s">
        <v>155</v>
      </c>
      <c r="D14" s="252" t="s">
        <v>258</v>
      </c>
      <c r="E14" s="227" t="s">
        <v>638</v>
      </c>
      <c r="F14" s="218">
        <f t="shared" si="1"/>
        <v>2</v>
      </c>
      <c r="G14" s="136">
        <v>60</v>
      </c>
      <c r="H14" s="136">
        <v>5</v>
      </c>
      <c r="I14" s="238">
        <v>5</v>
      </c>
      <c r="J14" s="243">
        <f t="shared" si="2"/>
        <v>2</v>
      </c>
      <c r="K14" s="251">
        <v>88.709677419354833</v>
      </c>
      <c r="L14" s="218">
        <f t="shared" si="3"/>
        <v>3</v>
      </c>
      <c r="M14" s="220">
        <v>2</v>
      </c>
      <c r="N14" s="220">
        <v>2</v>
      </c>
      <c r="O14" s="220">
        <v>2</v>
      </c>
      <c r="P14" s="218">
        <f t="shared" si="4"/>
        <v>6</v>
      </c>
      <c r="Q14" s="136">
        <v>59</v>
      </c>
      <c r="R14" s="136">
        <v>58</v>
      </c>
      <c r="S14" s="249">
        <f t="shared" si="5"/>
        <v>98</v>
      </c>
      <c r="T14" s="218">
        <f t="shared" si="6"/>
        <v>4</v>
      </c>
      <c r="U14" s="136">
        <v>100</v>
      </c>
      <c r="V14" s="136">
        <v>100</v>
      </c>
      <c r="W14" s="218">
        <f t="shared" si="7"/>
        <v>2</v>
      </c>
      <c r="X14" s="194">
        <v>1</v>
      </c>
      <c r="Y14" s="194">
        <v>171</v>
      </c>
      <c r="Z14" s="223">
        <f t="shared" si="0"/>
        <v>19</v>
      </c>
      <c r="AA14" s="223">
        <f t="shared" si="8"/>
        <v>95</v>
      </c>
    </row>
    <row r="15" spans="1:27" ht="30" customHeight="1" x14ac:dyDescent="0.25">
      <c r="A15" s="224" t="s">
        <v>32</v>
      </c>
      <c r="B15" s="225">
        <v>4</v>
      </c>
      <c r="C15" s="252" t="s">
        <v>162</v>
      </c>
      <c r="D15" s="252" t="s">
        <v>261</v>
      </c>
      <c r="E15" s="227" t="s">
        <v>638</v>
      </c>
      <c r="F15" s="218">
        <f t="shared" si="1"/>
        <v>2</v>
      </c>
      <c r="G15" s="136">
        <v>50</v>
      </c>
      <c r="H15" s="136">
        <v>3</v>
      </c>
      <c r="I15" s="238">
        <v>3</v>
      </c>
      <c r="J15" s="243">
        <f t="shared" si="2"/>
        <v>2</v>
      </c>
      <c r="K15" s="251">
        <v>80.645161290322577</v>
      </c>
      <c r="L15" s="218">
        <f t="shared" si="3"/>
        <v>3</v>
      </c>
      <c r="M15" s="220">
        <v>2</v>
      </c>
      <c r="N15" s="220">
        <v>2</v>
      </c>
      <c r="O15" s="220">
        <v>2</v>
      </c>
      <c r="P15" s="218">
        <f t="shared" si="4"/>
        <v>6</v>
      </c>
      <c r="Q15" s="136">
        <v>49</v>
      </c>
      <c r="R15" s="136">
        <v>46</v>
      </c>
      <c r="S15" s="249">
        <f t="shared" si="5"/>
        <v>94</v>
      </c>
      <c r="T15" s="218">
        <f t="shared" si="6"/>
        <v>4</v>
      </c>
      <c r="U15" s="136">
        <v>53</v>
      </c>
      <c r="V15" s="136">
        <v>100</v>
      </c>
      <c r="W15" s="218">
        <f t="shared" si="7"/>
        <v>2</v>
      </c>
      <c r="X15" s="194">
        <v>3</v>
      </c>
      <c r="Y15" s="194">
        <v>157</v>
      </c>
      <c r="Z15" s="223">
        <f t="shared" si="0"/>
        <v>19</v>
      </c>
      <c r="AA15" s="223">
        <f t="shared" si="8"/>
        <v>95</v>
      </c>
    </row>
    <row r="16" spans="1:27" ht="30" customHeight="1" x14ac:dyDescent="0.25">
      <c r="A16" s="224" t="s">
        <v>32</v>
      </c>
      <c r="B16" s="225">
        <v>6</v>
      </c>
      <c r="C16" s="252" t="s">
        <v>166</v>
      </c>
      <c r="D16" s="252" t="s">
        <v>380</v>
      </c>
      <c r="E16" s="227" t="s">
        <v>638</v>
      </c>
      <c r="F16" s="218">
        <f t="shared" si="1"/>
        <v>2</v>
      </c>
      <c r="G16" s="136">
        <v>51</v>
      </c>
      <c r="H16" s="136">
        <v>3</v>
      </c>
      <c r="I16" s="238">
        <v>3</v>
      </c>
      <c r="J16" s="243">
        <f t="shared" si="2"/>
        <v>2</v>
      </c>
      <c r="K16" s="251">
        <v>85.483870967741936</v>
      </c>
      <c r="L16" s="218">
        <f t="shared" si="3"/>
        <v>3</v>
      </c>
      <c r="M16" s="220">
        <v>2</v>
      </c>
      <c r="N16" s="220">
        <v>2</v>
      </c>
      <c r="O16" s="220">
        <v>2</v>
      </c>
      <c r="P16" s="218">
        <f t="shared" si="4"/>
        <v>6</v>
      </c>
      <c r="Q16" s="136">
        <v>49</v>
      </c>
      <c r="R16" s="136">
        <v>49</v>
      </c>
      <c r="S16" s="249">
        <f t="shared" si="5"/>
        <v>100</v>
      </c>
      <c r="T16" s="218">
        <f t="shared" si="6"/>
        <v>4</v>
      </c>
      <c r="U16" s="136">
        <v>77</v>
      </c>
      <c r="V16" s="136">
        <v>100</v>
      </c>
      <c r="W16" s="218">
        <f t="shared" si="7"/>
        <v>2</v>
      </c>
      <c r="X16" s="194">
        <v>3</v>
      </c>
      <c r="Y16" s="194">
        <v>13</v>
      </c>
      <c r="Z16" s="223">
        <f t="shared" si="0"/>
        <v>19</v>
      </c>
      <c r="AA16" s="223">
        <f t="shared" si="8"/>
        <v>95</v>
      </c>
    </row>
    <row r="17" spans="1:27" ht="30" customHeight="1" x14ac:dyDescent="0.25">
      <c r="A17" s="224" t="s">
        <v>32</v>
      </c>
      <c r="B17" s="225">
        <v>12</v>
      </c>
      <c r="C17" s="252" t="s">
        <v>163</v>
      </c>
      <c r="D17" s="252" t="s">
        <v>379</v>
      </c>
      <c r="E17" s="227" t="s">
        <v>638</v>
      </c>
      <c r="F17" s="218">
        <f t="shared" si="1"/>
        <v>2</v>
      </c>
      <c r="G17" s="136">
        <v>193</v>
      </c>
      <c r="H17" s="136">
        <v>11</v>
      </c>
      <c r="I17" s="238">
        <v>11</v>
      </c>
      <c r="J17" s="243">
        <f t="shared" si="2"/>
        <v>2</v>
      </c>
      <c r="K17" s="251">
        <v>87.096774193548384</v>
      </c>
      <c r="L17" s="218">
        <f t="shared" si="3"/>
        <v>3</v>
      </c>
      <c r="M17" s="220">
        <v>2</v>
      </c>
      <c r="N17" s="220">
        <v>2</v>
      </c>
      <c r="O17" s="220">
        <v>2</v>
      </c>
      <c r="P17" s="218">
        <f t="shared" si="4"/>
        <v>6</v>
      </c>
      <c r="Q17" s="136">
        <v>193</v>
      </c>
      <c r="R17" s="136">
        <v>187</v>
      </c>
      <c r="S17" s="249">
        <f t="shared" si="5"/>
        <v>97</v>
      </c>
      <c r="T17" s="218">
        <f t="shared" si="6"/>
        <v>4</v>
      </c>
      <c r="U17" s="136">
        <v>276</v>
      </c>
      <c r="V17" s="136">
        <v>100</v>
      </c>
      <c r="W17" s="218">
        <f t="shared" si="7"/>
        <v>2</v>
      </c>
      <c r="X17" s="194">
        <v>101</v>
      </c>
      <c r="Y17" s="194">
        <v>627</v>
      </c>
      <c r="Z17" s="223">
        <f t="shared" si="0"/>
        <v>19</v>
      </c>
      <c r="AA17" s="223">
        <f t="shared" si="8"/>
        <v>95</v>
      </c>
    </row>
    <row r="18" spans="1:27" ht="30" customHeight="1" x14ac:dyDescent="0.25">
      <c r="A18" s="224" t="s">
        <v>32</v>
      </c>
      <c r="B18" s="225">
        <v>2</v>
      </c>
      <c r="C18" s="252" t="s">
        <v>170</v>
      </c>
      <c r="D18" s="252" t="s">
        <v>375</v>
      </c>
      <c r="E18" s="227" t="s">
        <v>638</v>
      </c>
      <c r="F18" s="218">
        <f t="shared" si="1"/>
        <v>2</v>
      </c>
      <c r="G18" s="136">
        <v>10</v>
      </c>
      <c r="H18" s="136">
        <v>1</v>
      </c>
      <c r="I18" s="238">
        <v>1</v>
      </c>
      <c r="J18" s="243">
        <f t="shared" si="2"/>
        <v>2</v>
      </c>
      <c r="K18" s="251">
        <v>83.870967741935488</v>
      </c>
      <c r="L18" s="218">
        <f t="shared" si="3"/>
        <v>3</v>
      </c>
      <c r="M18" s="220">
        <v>2</v>
      </c>
      <c r="N18" s="220">
        <v>2</v>
      </c>
      <c r="O18" s="220">
        <v>2</v>
      </c>
      <c r="P18" s="218">
        <f t="shared" si="4"/>
        <v>6</v>
      </c>
      <c r="Q18" s="136">
        <v>8</v>
      </c>
      <c r="R18" s="136">
        <v>7</v>
      </c>
      <c r="S18" s="249">
        <f t="shared" si="5"/>
        <v>88</v>
      </c>
      <c r="T18" s="218">
        <f t="shared" si="6"/>
        <v>3</v>
      </c>
      <c r="U18" s="136">
        <v>10</v>
      </c>
      <c r="V18" s="136">
        <v>100</v>
      </c>
      <c r="W18" s="218">
        <f t="shared" si="7"/>
        <v>2</v>
      </c>
      <c r="X18" s="194">
        <v>0</v>
      </c>
      <c r="Y18" s="194">
        <v>63</v>
      </c>
      <c r="Z18" s="223">
        <f t="shared" si="0"/>
        <v>18</v>
      </c>
      <c r="AA18" s="223">
        <f t="shared" si="8"/>
        <v>90</v>
      </c>
    </row>
    <row r="19" spans="1:27" s="61" customFormat="1" x14ac:dyDescent="0.25">
      <c r="A19" s="57"/>
      <c r="B19" s="57"/>
      <c r="C19" s="58" t="s">
        <v>52</v>
      </c>
      <c r="D19" s="116"/>
      <c r="E19" s="57"/>
      <c r="F19" s="20"/>
      <c r="G19" s="62">
        <f>SUM(G3:G18)</f>
        <v>1587</v>
      </c>
      <c r="H19" s="62">
        <f>SUM(H3:H18)</f>
        <v>88</v>
      </c>
      <c r="I19" s="62">
        <f>SUM(I3:I18)</f>
        <v>88</v>
      </c>
      <c r="J19" s="20"/>
      <c r="K19" s="60"/>
      <c r="L19" s="20"/>
      <c r="M19" s="27"/>
      <c r="N19" s="27"/>
      <c r="O19" s="27"/>
      <c r="P19" s="20"/>
      <c r="Q19" s="57"/>
      <c r="R19" s="57"/>
      <c r="S19" s="57"/>
      <c r="T19" s="20"/>
      <c r="Z19" s="21"/>
      <c r="AA19" s="21"/>
    </row>
    <row r="20" spans="1:27" ht="15.75" thickBot="1" x14ac:dyDescent="0.3"/>
    <row r="21" spans="1:27" ht="16.5" thickBot="1" x14ac:dyDescent="0.3">
      <c r="V21" s="48" t="s">
        <v>51</v>
      </c>
      <c r="W21" s="49"/>
      <c r="X21" s="49"/>
      <c r="Y21" s="50"/>
      <c r="Z21" s="17">
        <f>AVERAGE(Z3:Z18)</f>
        <v>19.625</v>
      </c>
      <c r="AA21" s="18">
        <f>ROUND(Z21/$Z$2*100,0)</f>
        <v>98</v>
      </c>
    </row>
    <row r="22" spans="1:27" x14ac:dyDescent="0.25">
      <c r="D22" s="27"/>
      <c r="E22" s="27"/>
      <c r="F22" s="27"/>
      <c r="G22" s="27"/>
    </row>
    <row r="23" spans="1:27" x14ac:dyDescent="0.25">
      <c r="D23" s="112"/>
      <c r="E23" s="126"/>
      <c r="F23" s="27"/>
      <c r="G23" s="27"/>
    </row>
    <row r="24" spans="1:27" x14ac:dyDescent="0.25">
      <c r="D24" s="112"/>
      <c r="E24" s="126"/>
      <c r="F24" s="27"/>
      <c r="G24" s="27"/>
    </row>
    <row r="25" spans="1:27" x14ac:dyDescent="0.25">
      <c r="D25" s="112"/>
      <c r="E25" s="126"/>
      <c r="F25" s="27"/>
      <c r="G25" s="27"/>
    </row>
    <row r="26" spans="1:27" x14ac:dyDescent="0.25">
      <c r="D26" s="112"/>
      <c r="E26" s="126"/>
      <c r="F26" s="27"/>
      <c r="G26" s="27"/>
    </row>
    <row r="27" spans="1:27" x14ac:dyDescent="0.25">
      <c r="D27" s="112"/>
      <c r="E27" s="126"/>
      <c r="F27" s="27"/>
      <c r="G27" s="27"/>
    </row>
    <row r="28" spans="1:27" x14ac:dyDescent="0.25">
      <c r="D28" s="112"/>
      <c r="E28" s="126"/>
      <c r="F28" s="27"/>
      <c r="G28" s="27"/>
    </row>
    <row r="29" spans="1:27" x14ac:dyDescent="0.25">
      <c r="D29" s="112"/>
      <c r="E29" s="126"/>
      <c r="F29" s="27"/>
      <c r="G29" s="27"/>
    </row>
    <row r="30" spans="1:27" x14ac:dyDescent="0.25">
      <c r="D30" s="112"/>
      <c r="E30" s="126"/>
      <c r="F30" s="27"/>
      <c r="G30" s="27"/>
    </row>
    <row r="31" spans="1:27" x14ac:dyDescent="0.25">
      <c r="D31" s="112"/>
      <c r="E31" s="126"/>
      <c r="F31" s="27"/>
      <c r="G31" s="27"/>
    </row>
    <row r="32" spans="1:27" x14ac:dyDescent="0.25">
      <c r="D32" s="112"/>
      <c r="E32" s="126"/>
      <c r="F32" s="27"/>
      <c r="G32" s="27"/>
    </row>
    <row r="33" spans="4:7" x14ac:dyDescent="0.25">
      <c r="D33" s="112"/>
      <c r="E33" s="126"/>
      <c r="F33" s="27"/>
      <c r="G33" s="27"/>
    </row>
    <row r="34" spans="4:7" x14ac:dyDescent="0.25">
      <c r="D34" s="112"/>
      <c r="E34" s="126"/>
      <c r="F34" s="27"/>
      <c r="G34" s="27"/>
    </row>
    <row r="35" spans="4:7" x14ac:dyDescent="0.25">
      <c r="D35" s="112"/>
      <c r="E35" s="126"/>
      <c r="F35" s="27"/>
      <c r="G35" s="27"/>
    </row>
    <row r="36" spans="4:7" x14ac:dyDescent="0.25">
      <c r="D36" s="112"/>
      <c r="E36" s="126"/>
      <c r="F36" s="27"/>
      <c r="G36" s="27"/>
    </row>
    <row r="37" spans="4:7" x14ac:dyDescent="0.25">
      <c r="D37" s="112"/>
      <c r="E37" s="126"/>
      <c r="F37" s="27"/>
      <c r="G37" s="27"/>
    </row>
    <row r="38" spans="4:7" x14ac:dyDescent="0.25">
      <c r="D38" s="112"/>
      <c r="E38" s="126"/>
      <c r="F38" s="27"/>
      <c r="G38" s="27"/>
    </row>
    <row r="39" spans="4:7" x14ac:dyDescent="0.25">
      <c r="D39" s="27"/>
      <c r="E39" s="27"/>
      <c r="F39" s="27"/>
      <c r="G39" s="27"/>
    </row>
    <row r="40" spans="4:7" x14ac:dyDescent="0.25">
      <c r="D40" s="27"/>
      <c r="E40" s="27"/>
      <c r="F40" s="27"/>
      <c r="G40" s="27"/>
    </row>
    <row r="41" spans="4:7" x14ac:dyDescent="0.25">
      <c r="D41" s="27"/>
      <c r="E41" s="27"/>
      <c r="F41" s="27"/>
      <c r="G41" s="27"/>
    </row>
    <row r="42" spans="4:7" x14ac:dyDescent="0.25">
      <c r="D42" s="27"/>
      <c r="E42" s="27"/>
      <c r="F42" s="27"/>
      <c r="G42" s="27"/>
    </row>
  </sheetData>
  <sortState ref="A1:AA19">
    <sortCondition descending="1" ref="AA6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2"/>
  <sheetViews>
    <sheetView zoomScale="64" zoomScaleNormal="64" zoomScalePageLayoutView="85" workbookViewId="0">
      <pane xSplit="3" ySplit="2" topLeftCell="N3" activePane="bottomRight" state="frozen"/>
      <selection activeCell="I25" sqref="I25"/>
      <selection pane="topRight" activeCell="I25" sqref="I25"/>
      <selection pane="bottomLeft" activeCell="I25" sqref="I25"/>
      <selection pane="bottomRight" activeCell="Y18" sqref="Y18"/>
    </sheetView>
  </sheetViews>
  <sheetFormatPr defaultColWidth="8.85546875" defaultRowHeight="15" x14ac:dyDescent="0.25"/>
  <cols>
    <col min="1" max="1" width="35.42578125" style="36" customWidth="1"/>
    <col min="2" max="2" width="4.85546875" style="36" customWidth="1"/>
    <col min="3" max="3" width="33.42578125" style="36" customWidth="1"/>
    <col min="4" max="4" width="29.140625" style="36" customWidth="1"/>
    <col min="5" max="5" width="16.28515625" style="36" customWidth="1"/>
    <col min="6" max="6" width="7.85546875" style="36" customWidth="1"/>
    <col min="7" max="7" width="15.42578125" style="36" customWidth="1"/>
    <col min="8" max="8" width="12.42578125" style="36" customWidth="1"/>
    <col min="9" max="9" width="14.42578125" style="36" customWidth="1"/>
    <col min="10" max="10" width="7.42578125" style="36" customWidth="1"/>
    <col min="11" max="11" width="12.42578125" style="36" customWidth="1"/>
    <col min="12" max="12" width="8" style="36" customWidth="1"/>
    <col min="13" max="15" width="16.140625" customWidth="1"/>
    <col min="16" max="16" width="6.85546875" style="36" customWidth="1"/>
    <col min="17" max="17" width="16.42578125" style="36" customWidth="1"/>
    <col min="18" max="18" width="16.28515625" style="36" customWidth="1"/>
    <col min="19" max="19" width="9" style="36" bestFit="1" customWidth="1"/>
    <col min="20" max="20" width="7.28515625" style="36" customWidth="1"/>
    <col min="21" max="21" width="12.42578125" style="36" customWidth="1"/>
    <col min="22" max="22" width="18" style="36" customWidth="1"/>
    <col min="23" max="23" width="7.42578125" style="36" customWidth="1"/>
    <col min="24" max="24" width="12.85546875" style="36" customWidth="1"/>
    <col min="25" max="25" width="15.42578125" style="36" customWidth="1"/>
    <col min="26" max="26" width="9" style="36" customWidth="1"/>
    <col min="27" max="27" width="9.140625" style="36" customWidth="1"/>
    <col min="28" max="16384" width="8.85546875" style="36"/>
  </cols>
  <sheetData>
    <row r="1" spans="1:27" s="40" customFormat="1" ht="154.5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0" si="0">F2+J2+L2+P2+T2+W2</f>
        <v>20</v>
      </c>
      <c r="AA2" s="13">
        <v>100</v>
      </c>
    </row>
    <row r="3" spans="1:27" s="166" customFormat="1" ht="30" customHeight="1" x14ac:dyDescent="0.25">
      <c r="A3" s="240" t="s">
        <v>33</v>
      </c>
      <c r="B3" s="241">
        <v>2</v>
      </c>
      <c r="C3" s="253" t="s">
        <v>214</v>
      </c>
      <c r="D3" s="253" t="s">
        <v>387</v>
      </c>
      <c r="E3" s="227" t="s">
        <v>638</v>
      </c>
      <c r="F3" s="218">
        <f t="shared" ref="F3:F10" si="1">IF(E3="23/24",2,0)</f>
        <v>2</v>
      </c>
      <c r="G3" s="136">
        <v>58</v>
      </c>
      <c r="H3" s="136">
        <v>3</v>
      </c>
      <c r="I3" s="193">
        <v>3</v>
      </c>
      <c r="J3" s="243">
        <f t="shared" ref="J3:J10" si="2">IF(ABS((H3-I3)/I3)&lt;=0.1,2,IF(AND(ABS((H3-I3)/I3)&gt;0.1,ABS((H3-I3)/I3)&lt;=0.2),1,0))</f>
        <v>2</v>
      </c>
      <c r="K3" s="230">
        <v>91.935483870967744</v>
      </c>
      <c r="L3" s="243">
        <f t="shared" ref="L3:L10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0" si="4">SUM(M3:O3)</f>
        <v>6</v>
      </c>
      <c r="Q3" s="227">
        <v>54</v>
      </c>
      <c r="R3" s="227">
        <v>54</v>
      </c>
      <c r="S3" s="244">
        <f t="shared" ref="S3:S10" si="5">ROUND(R3/Q3*100,0)</f>
        <v>100</v>
      </c>
      <c r="T3" s="243">
        <f t="shared" ref="T3:T10" si="6">IF(S3&gt;90,4,IF(AND(S3&gt;80,S3&lt;=90),3,IF(AND(S3&gt;=50,S3&lt;=80),2,IF(AND(S3&gt;=10,S3&lt;50),1,0))))</f>
        <v>4</v>
      </c>
      <c r="U3" s="136">
        <v>79</v>
      </c>
      <c r="V3" s="136">
        <v>100</v>
      </c>
      <c r="W3" s="218">
        <f t="shared" ref="W3:W10" si="7">IF(V3&gt;=90,2,IF(V3&gt;=80,1,0))</f>
        <v>2</v>
      </c>
      <c r="X3" s="194">
        <v>5</v>
      </c>
      <c r="Y3" s="194">
        <v>110</v>
      </c>
      <c r="Z3" s="223">
        <f t="shared" si="0"/>
        <v>20</v>
      </c>
      <c r="AA3" s="223">
        <f t="shared" ref="AA3:AA10" si="8">ROUND(Z3/$Z$2*100,0)</f>
        <v>100</v>
      </c>
    </row>
    <row r="4" spans="1:27" s="166" customFormat="1" ht="30" customHeight="1" x14ac:dyDescent="0.25">
      <c r="A4" s="240" t="s">
        <v>33</v>
      </c>
      <c r="B4" s="241">
        <v>3</v>
      </c>
      <c r="C4" s="253" t="s">
        <v>219</v>
      </c>
      <c r="D4" s="253" t="s">
        <v>383</v>
      </c>
      <c r="E4" s="227" t="s">
        <v>638</v>
      </c>
      <c r="F4" s="218">
        <f t="shared" si="1"/>
        <v>2</v>
      </c>
      <c r="G4" s="136">
        <v>139</v>
      </c>
      <c r="H4" s="136">
        <v>6</v>
      </c>
      <c r="I4" s="193">
        <v>6</v>
      </c>
      <c r="J4" s="243">
        <f t="shared" si="2"/>
        <v>2</v>
      </c>
      <c r="K4" s="230">
        <v>95.161290322580655</v>
      </c>
      <c r="L4" s="243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227">
        <v>139</v>
      </c>
      <c r="R4" s="227">
        <v>139</v>
      </c>
      <c r="S4" s="244">
        <f t="shared" si="5"/>
        <v>100</v>
      </c>
      <c r="T4" s="243">
        <f t="shared" si="6"/>
        <v>4</v>
      </c>
      <c r="U4" s="136">
        <v>233</v>
      </c>
      <c r="V4" s="136">
        <v>100</v>
      </c>
      <c r="W4" s="218">
        <f t="shared" si="7"/>
        <v>2</v>
      </c>
      <c r="X4" s="194">
        <v>19</v>
      </c>
      <c r="Y4" s="194">
        <v>187</v>
      </c>
      <c r="Z4" s="223">
        <f t="shared" si="0"/>
        <v>20</v>
      </c>
      <c r="AA4" s="223">
        <f t="shared" si="8"/>
        <v>100</v>
      </c>
    </row>
    <row r="5" spans="1:27" s="166" customFormat="1" ht="30" customHeight="1" x14ac:dyDescent="0.25">
      <c r="A5" s="240" t="s">
        <v>33</v>
      </c>
      <c r="B5" s="241">
        <v>5</v>
      </c>
      <c r="C5" s="253" t="s">
        <v>215</v>
      </c>
      <c r="D5" s="253" t="s">
        <v>385</v>
      </c>
      <c r="E5" s="227" t="s">
        <v>638</v>
      </c>
      <c r="F5" s="218">
        <f t="shared" si="1"/>
        <v>2</v>
      </c>
      <c r="G5" s="136">
        <v>22</v>
      </c>
      <c r="H5" s="136">
        <v>2</v>
      </c>
      <c r="I5" s="193">
        <v>2</v>
      </c>
      <c r="J5" s="243">
        <f t="shared" si="2"/>
        <v>2</v>
      </c>
      <c r="K5" s="230">
        <v>93.548387096774192</v>
      </c>
      <c r="L5" s="243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227">
        <v>21</v>
      </c>
      <c r="R5" s="227">
        <v>20</v>
      </c>
      <c r="S5" s="244">
        <f t="shared" si="5"/>
        <v>95</v>
      </c>
      <c r="T5" s="243">
        <f t="shared" si="6"/>
        <v>4</v>
      </c>
      <c r="U5" s="136">
        <v>34</v>
      </c>
      <c r="V5" s="136">
        <v>100</v>
      </c>
      <c r="W5" s="218">
        <f t="shared" si="7"/>
        <v>2</v>
      </c>
      <c r="X5" s="194">
        <v>12</v>
      </c>
      <c r="Y5" s="194">
        <v>54</v>
      </c>
      <c r="Z5" s="223">
        <f t="shared" si="0"/>
        <v>20</v>
      </c>
      <c r="AA5" s="223">
        <f t="shared" si="8"/>
        <v>100</v>
      </c>
    </row>
    <row r="6" spans="1:27" s="166" customFormat="1" ht="30" customHeight="1" x14ac:dyDescent="0.25">
      <c r="A6" s="240" t="s">
        <v>33</v>
      </c>
      <c r="B6" s="241">
        <v>6</v>
      </c>
      <c r="C6" s="253" t="s">
        <v>216</v>
      </c>
      <c r="D6" s="253" t="s">
        <v>381</v>
      </c>
      <c r="E6" s="227" t="s">
        <v>638</v>
      </c>
      <c r="F6" s="218">
        <f t="shared" si="1"/>
        <v>2</v>
      </c>
      <c r="G6" s="136">
        <v>147</v>
      </c>
      <c r="H6" s="136">
        <v>6</v>
      </c>
      <c r="I6" s="193">
        <v>6</v>
      </c>
      <c r="J6" s="243">
        <f t="shared" si="2"/>
        <v>2</v>
      </c>
      <c r="K6" s="230">
        <v>93.548387096774192</v>
      </c>
      <c r="L6" s="243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227">
        <v>143</v>
      </c>
      <c r="R6" s="227">
        <v>142</v>
      </c>
      <c r="S6" s="244">
        <f t="shared" si="5"/>
        <v>99</v>
      </c>
      <c r="T6" s="243">
        <f t="shared" si="6"/>
        <v>4</v>
      </c>
      <c r="U6" s="136">
        <v>214</v>
      </c>
      <c r="V6" s="136">
        <v>100</v>
      </c>
      <c r="W6" s="218">
        <f t="shared" si="7"/>
        <v>2</v>
      </c>
      <c r="X6" s="194">
        <v>4</v>
      </c>
      <c r="Y6" s="194">
        <v>387</v>
      </c>
      <c r="Z6" s="223">
        <f t="shared" si="0"/>
        <v>20</v>
      </c>
      <c r="AA6" s="223">
        <f t="shared" si="8"/>
        <v>100</v>
      </c>
    </row>
    <row r="7" spans="1:27" s="166" customFormat="1" ht="30" customHeight="1" x14ac:dyDescent="0.25">
      <c r="A7" s="240" t="s">
        <v>33</v>
      </c>
      <c r="B7" s="241">
        <v>7</v>
      </c>
      <c r="C7" s="253" t="s">
        <v>217</v>
      </c>
      <c r="D7" s="253" t="s">
        <v>386</v>
      </c>
      <c r="E7" s="227" t="s">
        <v>638</v>
      </c>
      <c r="F7" s="218">
        <f t="shared" si="1"/>
        <v>2</v>
      </c>
      <c r="G7" s="136">
        <v>113</v>
      </c>
      <c r="H7" s="136">
        <v>6</v>
      </c>
      <c r="I7" s="193">
        <v>6</v>
      </c>
      <c r="J7" s="243">
        <f t="shared" si="2"/>
        <v>2</v>
      </c>
      <c r="K7" s="230">
        <v>96.774193548387103</v>
      </c>
      <c r="L7" s="243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227">
        <v>110</v>
      </c>
      <c r="R7" s="227">
        <v>110</v>
      </c>
      <c r="S7" s="244">
        <f t="shared" si="5"/>
        <v>100</v>
      </c>
      <c r="T7" s="243">
        <f t="shared" si="6"/>
        <v>4</v>
      </c>
      <c r="U7" s="136">
        <v>163</v>
      </c>
      <c r="V7" s="136">
        <v>100</v>
      </c>
      <c r="W7" s="218">
        <f t="shared" si="7"/>
        <v>2</v>
      </c>
      <c r="X7" s="194">
        <v>23</v>
      </c>
      <c r="Y7" s="194">
        <v>83</v>
      </c>
      <c r="Z7" s="223">
        <f t="shared" si="0"/>
        <v>20</v>
      </c>
      <c r="AA7" s="223">
        <f t="shared" si="8"/>
        <v>100</v>
      </c>
    </row>
    <row r="8" spans="1:27" s="166" customFormat="1" ht="30" customHeight="1" x14ac:dyDescent="0.25">
      <c r="A8" s="240" t="s">
        <v>33</v>
      </c>
      <c r="B8" s="241">
        <v>8</v>
      </c>
      <c r="C8" s="253" t="s">
        <v>657</v>
      </c>
      <c r="D8" s="253" t="s">
        <v>654</v>
      </c>
      <c r="E8" s="227" t="s">
        <v>638</v>
      </c>
      <c r="F8" s="218">
        <f t="shared" si="1"/>
        <v>2</v>
      </c>
      <c r="G8" s="136">
        <v>11</v>
      </c>
      <c r="H8" s="136">
        <v>1</v>
      </c>
      <c r="I8" s="193">
        <v>1</v>
      </c>
      <c r="J8" s="243">
        <f t="shared" si="2"/>
        <v>2</v>
      </c>
      <c r="K8" s="230">
        <v>100</v>
      </c>
      <c r="L8" s="243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227">
        <v>11</v>
      </c>
      <c r="R8" s="227">
        <v>11</v>
      </c>
      <c r="S8" s="244">
        <f t="shared" si="5"/>
        <v>100</v>
      </c>
      <c r="T8" s="243">
        <f t="shared" si="6"/>
        <v>4</v>
      </c>
      <c r="U8" s="136">
        <v>21</v>
      </c>
      <c r="V8" s="136">
        <v>100</v>
      </c>
      <c r="W8" s="218">
        <f t="shared" si="7"/>
        <v>2</v>
      </c>
      <c r="X8" s="194">
        <v>0</v>
      </c>
      <c r="Y8" s="194">
        <v>54</v>
      </c>
      <c r="Z8" s="223">
        <f t="shared" si="0"/>
        <v>20</v>
      </c>
      <c r="AA8" s="223">
        <f t="shared" si="8"/>
        <v>100</v>
      </c>
    </row>
    <row r="9" spans="1:27" s="166" customFormat="1" ht="30" customHeight="1" x14ac:dyDescent="0.25">
      <c r="A9" s="240" t="s">
        <v>33</v>
      </c>
      <c r="B9" s="241">
        <v>1</v>
      </c>
      <c r="C9" s="253" t="s">
        <v>218</v>
      </c>
      <c r="D9" s="253" t="s">
        <v>382</v>
      </c>
      <c r="E9" s="227" t="s">
        <v>638</v>
      </c>
      <c r="F9" s="218">
        <f t="shared" si="1"/>
        <v>2</v>
      </c>
      <c r="G9" s="136">
        <v>59</v>
      </c>
      <c r="H9" s="136">
        <v>3</v>
      </c>
      <c r="I9" s="193">
        <v>3</v>
      </c>
      <c r="J9" s="243">
        <f t="shared" si="2"/>
        <v>2</v>
      </c>
      <c r="K9" s="230">
        <v>88.709677419354833</v>
      </c>
      <c r="L9" s="243">
        <f t="shared" si="3"/>
        <v>3</v>
      </c>
      <c r="M9" s="220">
        <v>2</v>
      </c>
      <c r="N9" s="220">
        <v>2</v>
      </c>
      <c r="O9" s="220">
        <v>2</v>
      </c>
      <c r="P9" s="218">
        <f t="shared" si="4"/>
        <v>6</v>
      </c>
      <c r="Q9" s="227">
        <v>56</v>
      </c>
      <c r="R9" s="227">
        <v>51</v>
      </c>
      <c r="S9" s="244">
        <f t="shared" si="5"/>
        <v>91</v>
      </c>
      <c r="T9" s="243">
        <f t="shared" si="6"/>
        <v>4</v>
      </c>
      <c r="U9" s="136">
        <v>57</v>
      </c>
      <c r="V9" s="136">
        <v>100</v>
      </c>
      <c r="W9" s="218">
        <f t="shared" si="7"/>
        <v>2</v>
      </c>
      <c r="X9" s="194">
        <v>1</v>
      </c>
      <c r="Y9" s="194">
        <v>48</v>
      </c>
      <c r="Z9" s="223">
        <f t="shared" si="0"/>
        <v>19</v>
      </c>
      <c r="AA9" s="223">
        <f t="shared" si="8"/>
        <v>95</v>
      </c>
    </row>
    <row r="10" spans="1:27" s="166" customFormat="1" ht="30" customHeight="1" x14ac:dyDescent="0.25">
      <c r="A10" s="240" t="s">
        <v>33</v>
      </c>
      <c r="B10" s="241">
        <v>4</v>
      </c>
      <c r="C10" s="253" t="s">
        <v>213</v>
      </c>
      <c r="D10" s="253" t="s">
        <v>384</v>
      </c>
      <c r="E10" s="227" t="s">
        <v>638</v>
      </c>
      <c r="F10" s="218">
        <f t="shared" si="1"/>
        <v>2</v>
      </c>
      <c r="G10" s="136">
        <v>40</v>
      </c>
      <c r="H10" s="136">
        <v>4</v>
      </c>
      <c r="I10" s="193">
        <v>4</v>
      </c>
      <c r="J10" s="243">
        <f t="shared" si="2"/>
        <v>2</v>
      </c>
      <c r="K10" s="230">
        <v>82.258064516129039</v>
      </c>
      <c r="L10" s="243">
        <f t="shared" si="3"/>
        <v>3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227">
        <v>37</v>
      </c>
      <c r="R10" s="227">
        <v>35</v>
      </c>
      <c r="S10" s="244">
        <f t="shared" si="5"/>
        <v>95</v>
      </c>
      <c r="T10" s="243">
        <f t="shared" si="6"/>
        <v>4</v>
      </c>
      <c r="U10" s="136">
        <v>63</v>
      </c>
      <c r="V10" s="136">
        <v>100</v>
      </c>
      <c r="W10" s="218">
        <f t="shared" si="7"/>
        <v>2</v>
      </c>
      <c r="X10" s="194">
        <v>0</v>
      </c>
      <c r="Y10" s="194">
        <v>67</v>
      </c>
      <c r="Z10" s="223">
        <f t="shared" si="0"/>
        <v>19</v>
      </c>
      <c r="AA10" s="223">
        <f t="shared" si="8"/>
        <v>95</v>
      </c>
    </row>
    <row r="11" spans="1:27" s="69" customFormat="1" ht="30" customHeight="1" x14ac:dyDescent="0.25">
      <c r="A11" s="66"/>
      <c r="B11" s="66"/>
      <c r="C11" s="58" t="s">
        <v>52</v>
      </c>
      <c r="D11" s="116"/>
      <c r="E11" s="66"/>
      <c r="F11" s="64"/>
      <c r="G11" s="70">
        <f>SUM(G3:G10)</f>
        <v>589</v>
      </c>
      <c r="H11" s="70">
        <f>SUM(H3:H10)</f>
        <v>31</v>
      </c>
      <c r="I11" s="70">
        <f>SUM(I3:I10)</f>
        <v>31</v>
      </c>
      <c r="J11" s="64"/>
      <c r="K11" s="68"/>
      <c r="L11" s="64"/>
      <c r="M11" s="56"/>
      <c r="N11" s="56"/>
      <c r="O11" s="56"/>
      <c r="P11" s="64"/>
      <c r="Q11" s="66"/>
      <c r="R11" s="66"/>
      <c r="S11" s="66"/>
      <c r="T11" s="64"/>
      <c r="Z11" s="65"/>
      <c r="AA11" s="65"/>
    </row>
    <row r="12" spans="1:27" ht="15.75" thickBot="1" x14ac:dyDescent="0.3">
      <c r="M12" s="27"/>
      <c r="N12" s="27"/>
      <c r="O12" s="27"/>
    </row>
    <row r="13" spans="1:27" ht="16.5" thickBot="1" x14ac:dyDescent="0.3">
      <c r="D13" s="112"/>
      <c r="E13" s="126"/>
      <c r="F13" s="127"/>
      <c r="M13" s="56"/>
      <c r="N13" s="56"/>
      <c r="O13" s="56"/>
      <c r="V13" s="48" t="s">
        <v>51</v>
      </c>
      <c r="W13" s="49"/>
      <c r="X13" s="49"/>
      <c r="Y13" s="50"/>
      <c r="Z13" s="43">
        <f>AVERAGE(Z3:Z10)</f>
        <v>19.75</v>
      </c>
      <c r="AA13" s="44">
        <f>ROUND(Z13/$Z$2*100,0)</f>
        <v>99</v>
      </c>
    </row>
    <row r="14" spans="1:27" x14ac:dyDescent="0.25">
      <c r="D14" s="112"/>
      <c r="E14" s="126"/>
      <c r="F14" s="127"/>
      <c r="M14" s="27"/>
      <c r="N14" s="27"/>
      <c r="O14" s="27"/>
    </row>
    <row r="15" spans="1:27" x14ac:dyDescent="0.25">
      <c r="D15" s="112"/>
      <c r="E15" s="126"/>
      <c r="F15" s="127"/>
      <c r="M15" s="56"/>
      <c r="N15" s="56"/>
      <c r="O15" s="56"/>
    </row>
    <row r="16" spans="1:27" x14ac:dyDescent="0.25">
      <c r="D16" s="112"/>
      <c r="E16" s="126"/>
      <c r="F16" s="127"/>
      <c r="M16" s="143"/>
      <c r="N16" s="143"/>
      <c r="O16" s="143"/>
    </row>
    <row r="17" spans="4:15" x14ac:dyDescent="0.25">
      <c r="D17" s="112"/>
      <c r="E17" s="126"/>
      <c r="F17" s="127"/>
      <c r="M17" s="27"/>
      <c r="N17" s="27"/>
      <c r="O17" s="27"/>
    </row>
    <row r="18" spans="4:15" x14ac:dyDescent="0.25">
      <c r="D18" s="112"/>
      <c r="E18" s="126"/>
      <c r="F18" s="127"/>
      <c r="M18" s="56"/>
      <c r="N18" s="56"/>
      <c r="O18" s="56"/>
    </row>
    <row r="19" spans="4:15" x14ac:dyDescent="0.25">
      <c r="D19" s="112"/>
      <c r="E19" s="126"/>
      <c r="F19" s="127"/>
      <c r="M19" s="27"/>
      <c r="N19" s="27"/>
      <c r="O19" s="27"/>
    </row>
    <row r="20" spans="4:15" x14ac:dyDescent="0.25">
      <c r="D20" s="112"/>
      <c r="E20" s="126"/>
      <c r="F20" s="127"/>
    </row>
    <row r="21" spans="4:15" x14ac:dyDescent="0.25">
      <c r="D21" s="127"/>
      <c r="E21" s="127"/>
      <c r="F21" s="127"/>
    </row>
    <row r="22" spans="4:15" x14ac:dyDescent="0.25">
      <c r="D22" s="127"/>
      <c r="E22" s="127"/>
      <c r="F22" s="127"/>
    </row>
  </sheetData>
  <sortState ref="A1:AA11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57"/>
  <sheetViews>
    <sheetView zoomScale="66" zoomScaleNormal="66" zoomScalePageLayoutView="85" workbookViewId="0">
      <pane xSplit="3" ySplit="2" topLeftCell="D3" activePane="bottomRight" state="frozen"/>
      <selection activeCell="Z35" sqref="Z35"/>
      <selection pane="topRight" activeCell="Z35" sqref="Z35"/>
      <selection pane="bottomLeft" activeCell="Z35" sqref="Z35"/>
      <selection pane="bottomRight" activeCell="AC55" sqref="AC55"/>
    </sheetView>
  </sheetViews>
  <sheetFormatPr defaultColWidth="8.85546875" defaultRowHeight="15" x14ac:dyDescent="0.25"/>
  <cols>
    <col min="1" max="1" width="41.28515625" style="110" customWidth="1"/>
    <col min="2" max="2" width="4.42578125" style="110" customWidth="1"/>
    <col min="3" max="3" width="47.42578125" style="110" customWidth="1"/>
    <col min="4" max="4" width="30.42578125" style="110" customWidth="1"/>
    <col min="5" max="5" width="16.42578125" style="110" customWidth="1"/>
    <col min="6" max="6" width="5.7109375" style="110" customWidth="1"/>
    <col min="7" max="7" width="12.28515625" style="110" customWidth="1"/>
    <col min="8" max="8" width="12.140625" style="110" customWidth="1"/>
    <col min="9" max="9" width="15.85546875" style="110" customWidth="1"/>
    <col min="10" max="10" width="7.42578125" style="110" customWidth="1"/>
    <col min="11" max="11" width="14" style="110" customWidth="1"/>
    <col min="12" max="12" width="5.7109375" style="110" customWidth="1"/>
    <col min="13" max="13" width="15.85546875" customWidth="1"/>
    <col min="14" max="14" width="15.42578125" customWidth="1"/>
    <col min="15" max="15" width="16" customWidth="1"/>
    <col min="16" max="16" width="5.7109375" style="110" customWidth="1"/>
    <col min="17" max="17" width="15.28515625" style="110" customWidth="1"/>
    <col min="18" max="18" width="14.42578125" style="110" customWidth="1"/>
    <col min="19" max="19" width="11.7109375" style="110" customWidth="1"/>
    <col min="20" max="20" width="6.7109375" style="110" customWidth="1"/>
    <col min="21" max="21" width="13" style="110" customWidth="1"/>
    <col min="22" max="22" width="13.85546875" style="110" customWidth="1"/>
    <col min="23" max="23" width="6.42578125" style="110" customWidth="1"/>
    <col min="24" max="24" width="14.42578125" style="111" customWidth="1"/>
    <col min="25" max="25" width="13.28515625" style="111" customWidth="1"/>
    <col min="26" max="26" width="8.28515625" style="111" customWidth="1"/>
    <col min="27" max="27" width="7.42578125" style="110" customWidth="1"/>
    <col min="28" max="29" width="8.85546875" style="110" customWidth="1"/>
    <col min="30" max="16384" width="8.85546875" style="110"/>
  </cols>
  <sheetData>
    <row r="1" spans="1:30" s="109" customFormat="1" ht="120" x14ac:dyDescent="0.25">
      <c r="A1" s="74" t="s">
        <v>35</v>
      </c>
      <c r="B1" s="108"/>
      <c r="C1" s="75" t="s">
        <v>36</v>
      </c>
      <c r="D1" s="75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646</v>
      </c>
      <c r="AA1" s="14" t="s">
        <v>50</v>
      </c>
    </row>
    <row r="2" spans="1:30" s="109" customFormat="1" x14ac:dyDescent="0.25">
      <c r="A2" s="10" t="s">
        <v>649</v>
      </c>
      <c r="B2" s="120"/>
      <c r="C2" s="119"/>
      <c r="D2" s="119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33" si="0">F2+J2+L2+P2+T2+W2</f>
        <v>20</v>
      </c>
      <c r="AA2" s="13">
        <v>100</v>
      </c>
    </row>
    <row r="3" spans="1:30" ht="30" customHeight="1" x14ac:dyDescent="0.25">
      <c r="A3" s="76" t="s">
        <v>34</v>
      </c>
      <c r="B3" s="77">
        <v>1</v>
      </c>
      <c r="C3" s="138" t="s">
        <v>584</v>
      </c>
      <c r="D3" s="153" t="s">
        <v>404</v>
      </c>
      <c r="E3" s="137" t="s">
        <v>638</v>
      </c>
      <c r="F3" s="71">
        <f t="shared" ref="F3:F34" si="1">IF(E3="23/24",2,0)</f>
        <v>2</v>
      </c>
      <c r="G3" s="136">
        <v>152</v>
      </c>
      <c r="H3" s="136">
        <v>18</v>
      </c>
      <c r="I3" s="148">
        <v>18</v>
      </c>
      <c r="J3" s="71">
        <f t="shared" ref="J3:J34" si="2">IF(ABS((H3-I3)/I3)&lt;=0.1,2,IF(AND(ABS((H3-I3)/I3)&gt;0.1,ABS((H3-I3)/I3)&lt;=0.2),1,0))</f>
        <v>2</v>
      </c>
      <c r="K3" s="146">
        <v>95.161290322580655</v>
      </c>
      <c r="L3" s="71">
        <f t="shared" ref="L3:L34" si="3">IF(K3&gt;90,4,IF(AND(K3&gt;80,K3&lt;=90),3,IF(AND(K3&gt;=50,K3&lt;=80),2,IF(AND(K3&gt;=10,K3&lt;50),1,0))))</f>
        <v>4</v>
      </c>
      <c r="M3" s="142">
        <v>2</v>
      </c>
      <c r="N3" s="175">
        <v>2</v>
      </c>
      <c r="O3" s="175">
        <v>2</v>
      </c>
      <c r="P3" s="147">
        <f t="shared" ref="P3:P34" si="4">SUM(M3:O3)</f>
        <v>6</v>
      </c>
      <c r="Q3" s="136">
        <v>369</v>
      </c>
      <c r="R3" s="136">
        <v>349</v>
      </c>
      <c r="S3" s="63">
        <f t="shared" ref="S3:S34" si="5">ROUND(R3/Q3*100,0)</f>
        <v>95</v>
      </c>
      <c r="T3" s="71">
        <f t="shared" ref="T3:T34" si="6">IF(S3&gt;90,4,IF(AND(S3&gt;80,S3&lt;=90),3,IF(AND(S3&gt;=50,S3&lt;=80),2,IF(AND(S3&gt;=10,S3&lt;50),1,0))))</f>
        <v>4</v>
      </c>
      <c r="U3" s="136">
        <v>159</v>
      </c>
      <c r="V3" s="136">
        <v>100</v>
      </c>
      <c r="W3" s="12">
        <f t="shared" ref="W3:W34" si="7">IF(V3&gt;=90,2,IF(V3&gt;=80,1,0))</f>
        <v>2</v>
      </c>
      <c r="X3" s="194">
        <v>57</v>
      </c>
      <c r="Y3" s="194">
        <v>158</v>
      </c>
      <c r="Z3" s="16">
        <f t="shared" si="0"/>
        <v>20</v>
      </c>
      <c r="AA3" s="16">
        <f t="shared" ref="AA3:AA34" si="8">ROUND(Z3/$Z$2*100,0)</f>
        <v>100</v>
      </c>
      <c r="AD3" s="111"/>
    </row>
    <row r="4" spans="1:30" ht="30" customHeight="1" x14ac:dyDescent="0.25">
      <c r="A4" s="76" t="s">
        <v>34</v>
      </c>
      <c r="B4" s="77">
        <v>2</v>
      </c>
      <c r="C4" s="138" t="s">
        <v>221</v>
      </c>
      <c r="D4" s="153" t="s">
        <v>415</v>
      </c>
      <c r="E4" s="137" t="s">
        <v>638</v>
      </c>
      <c r="F4" s="71">
        <f t="shared" si="1"/>
        <v>2</v>
      </c>
      <c r="G4" s="136">
        <v>281</v>
      </c>
      <c r="H4" s="136">
        <v>22</v>
      </c>
      <c r="I4" s="148">
        <v>22</v>
      </c>
      <c r="J4" s="71">
        <f t="shared" si="2"/>
        <v>2</v>
      </c>
      <c r="K4" s="146">
        <v>95.161290322580655</v>
      </c>
      <c r="L4" s="71">
        <f t="shared" si="3"/>
        <v>4</v>
      </c>
      <c r="M4" s="142">
        <v>2</v>
      </c>
      <c r="N4" s="175">
        <v>2</v>
      </c>
      <c r="O4" s="175">
        <v>2</v>
      </c>
      <c r="P4" s="147">
        <f t="shared" si="4"/>
        <v>6</v>
      </c>
      <c r="Q4" s="136">
        <v>493</v>
      </c>
      <c r="R4" s="136">
        <v>488</v>
      </c>
      <c r="S4" s="63">
        <f t="shared" si="5"/>
        <v>99</v>
      </c>
      <c r="T4" s="71">
        <f t="shared" si="6"/>
        <v>4</v>
      </c>
      <c r="U4" s="136">
        <v>392</v>
      </c>
      <c r="V4" s="136">
        <v>100</v>
      </c>
      <c r="W4" s="12">
        <f t="shared" si="7"/>
        <v>2</v>
      </c>
      <c r="X4" s="194">
        <v>93</v>
      </c>
      <c r="Y4" s="194">
        <v>204</v>
      </c>
      <c r="Z4" s="16">
        <f t="shared" si="0"/>
        <v>20</v>
      </c>
      <c r="AA4" s="16">
        <f t="shared" si="8"/>
        <v>100</v>
      </c>
      <c r="AD4" s="111"/>
    </row>
    <row r="5" spans="1:30" ht="30" customHeight="1" x14ac:dyDescent="0.25">
      <c r="A5" s="76" t="s">
        <v>34</v>
      </c>
      <c r="B5" s="77">
        <v>4</v>
      </c>
      <c r="C5" s="138" t="s">
        <v>222</v>
      </c>
      <c r="D5" s="153" t="s">
        <v>426</v>
      </c>
      <c r="E5" s="137" t="s">
        <v>638</v>
      </c>
      <c r="F5" s="71">
        <f t="shared" si="1"/>
        <v>2</v>
      </c>
      <c r="G5" s="136">
        <v>65</v>
      </c>
      <c r="H5" s="136">
        <v>6</v>
      </c>
      <c r="I5" s="148">
        <v>6</v>
      </c>
      <c r="J5" s="71">
        <f t="shared" si="2"/>
        <v>2</v>
      </c>
      <c r="K5" s="146">
        <v>93.548387096774192</v>
      </c>
      <c r="L5" s="71">
        <f t="shared" si="3"/>
        <v>4</v>
      </c>
      <c r="M5" s="142">
        <v>2</v>
      </c>
      <c r="N5" s="175">
        <v>2</v>
      </c>
      <c r="O5" s="175">
        <v>2</v>
      </c>
      <c r="P5" s="147">
        <f t="shared" si="4"/>
        <v>6</v>
      </c>
      <c r="Q5" s="136">
        <v>156</v>
      </c>
      <c r="R5" s="136">
        <v>152</v>
      </c>
      <c r="S5" s="63">
        <f t="shared" si="5"/>
        <v>97</v>
      </c>
      <c r="T5" s="71">
        <f t="shared" si="6"/>
        <v>4</v>
      </c>
      <c r="U5" s="136">
        <v>64</v>
      </c>
      <c r="V5" s="136">
        <v>100</v>
      </c>
      <c r="W5" s="12">
        <f t="shared" si="7"/>
        <v>2</v>
      </c>
      <c r="X5" s="194">
        <v>24</v>
      </c>
      <c r="Y5" s="194">
        <v>49</v>
      </c>
      <c r="Z5" s="16">
        <f t="shared" si="0"/>
        <v>20</v>
      </c>
      <c r="AA5" s="16">
        <f t="shared" si="8"/>
        <v>100</v>
      </c>
      <c r="AD5" s="111"/>
    </row>
    <row r="6" spans="1:30" ht="30" customHeight="1" x14ac:dyDescent="0.25">
      <c r="A6" s="76" t="s">
        <v>34</v>
      </c>
      <c r="B6" s="77">
        <v>6</v>
      </c>
      <c r="C6" s="138" t="s">
        <v>588</v>
      </c>
      <c r="D6" s="153" t="s">
        <v>420</v>
      </c>
      <c r="E6" s="137" t="s">
        <v>638</v>
      </c>
      <c r="F6" s="71">
        <f t="shared" si="1"/>
        <v>2</v>
      </c>
      <c r="G6" s="136">
        <v>44</v>
      </c>
      <c r="H6" s="136">
        <v>13</v>
      </c>
      <c r="I6" s="148">
        <v>13</v>
      </c>
      <c r="J6" s="71">
        <f t="shared" si="2"/>
        <v>2</v>
      </c>
      <c r="K6" s="146">
        <v>95.161290322580655</v>
      </c>
      <c r="L6" s="71">
        <f t="shared" si="3"/>
        <v>4</v>
      </c>
      <c r="M6" s="142">
        <v>2</v>
      </c>
      <c r="N6" s="175">
        <v>2</v>
      </c>
      <c r="O6" s="175">
        <v>2</v>
      </c>
      <c r="P6" s="147">
        <f t="shared" si="4"/>
        <v>6</v>
      </c>
      <c r="Q6" s="136">
        <v>299</v>
      </c>
      <c r="R6" s="136">
        <v>299</v>
      </c>
      <c r="S6" s="63">
        <f t="shared" si="5"/>
        <v>100</v>
      </c>
      <c r="T6" s="71">
        <f t="shared" si="6"/>
        <v>4</v>
      </c>
      <c r="U6" s="136">
        <v>50</v>
      </c>
      <c r="V6" s="136">
        <v>100</v>
      </c>
      <c r="W6" s="12">
        <f t="shared" si="7"/>
        <v>2</v>
      </c>
      <c r="X6" s="194">
        <v>106</v>
      </c>
      <c r="Y6" s="194">
        <v>237</v>
      </c>
      <c r="Z6" s="16">
        <f t="shared" si="0"/>
        <v>20</v>
      </c>
      <c r="AA6" s="16">
        <f t="shared" si="8"/>
        <v>100</v>
      </c>
      <c r="AD6" s="111"/>
    </row>
    <row r="7" spans="1:30" ht="30" customHeight="1" x14ac:dyDescent="0.25">
      <c r="A7" s="76" t="s">
        <v>34</v>
      </c>
      <c r="B7" s="77">
        <v>8</v>
      </c>
      <c r="C7" s="138" t="s">
        <v>589</v>
      </c>
      <c r="D7" s="153" t="s">
        <v>389</v>
      </c>
      <c r="E7" s="137" t="s">
        <v>638</v>
      </c>
      <c r="F7" s="71">
        <f t="shared" si="1"/>
        <v>2</v>
      </c>
      <c r="G7" s="136">
        <v>104</v>
      </c>
      <c r="H7" s="136">
        <v>12</v>
      </c>
      <c r="I7" s="148">
        <v>12</v>
      </c>
      <c r="J7" s="71">
        <f t="shared" si="2"/>
        <v>2</v>
      </c>
      <c r="K7" s="146">
        <v>96.774193548387103</v>
      </c>
      <c r="L7" s="71">
        <f t="shared" si="3"/>
        <v>4</v>
      </c>
      <c r="M7" s="142">
        <v>2</v>
      </c>
      <c r="N7" s="175">
        <v>2</v>
      </c>
      <c r="O7" s="175">
        <v>2</v>
      </c>
      <c r="P7" s="147">
        <f t="shared" si="4"/>
        <v>6</v>
      </c>
      <c r="Q7" s="136">
        <v>254</v>
      </c>
      <c r="R7" s="136">
        <v>251</v>
      </c>
      <c r="S7" s="63">
        <f t="shared" si="5"/>
        <v>99</v>
      </c>
      <c r="T7" s="71">
        <f t="shared" si="6"/>
        <v>4</v>
      </c>
      <c r="U7" s="136">
        <v>112</v>
      </c>
      <c r="V7" s="136">
        <v>100</v>
      </c>
      <c r="W7" s="12">
        <f t="shared" si="7"/>
        <v>2</v>
      </c>
      <c r="X7" s="194">
        <v>68</v>
      </c>
      <c r="Y7" s="194">
        <v>253</v>
      </c>
      <c r="Z7" s="16">
        <f t="shared" si="0"/>
        <v>20</v>
      </c>
      <c r="AA7" s="16">
        <f t="shared" si="8"/>
        <v>100</v>
      </c>
      <c r="AD7" s="111"/>
    </row>
    <row r="8" spans="1:30" ht="30" customHeight="1" x14ac:dyDescent="0.25">
      <c r="A8" s="76" t="s">
        <v>34</v>
      </c>
      <c r="B8" s="77">
        <v>9</v>
      </c>
      <c r="C8" s="138" t="s">
        <v>225</v>
      </c>
      <c r="D8" s="153" t="s">
        <v>406</v>
      </c>
      <c r="E8" s="137" t="s">
        <v>638</v>
      </c>
      <c r="F8" s="71">
        <f t="shared" si="1"/>
        <v>2</v>
      </c>
      <c r="G8" s="136">
        <v>109</v>
      </c>
      <c r="H8" s="136">
        <v>13</v>
      </c>
      <c r="I8" s="148">
        <v>13</v>
      </c>
      <c r="J8" s="71">
        <f t="shared" si="2"/>
        <v>2</v>
      </c>
      <c r="K8" s="146">
        <v>93.548387096774192</v>
      </c>
      <c r="L8" s="71">
        <f t="shared" si="3"/>
        <v>4</v>
      </c>
      <c r="M8" s="142">
        <v>2</v>
      </c>
      <c r="N8" s="175">
        <v>2</v>
      </c>
      <c r="O8" s="175">
        <v>2</v>
      </c>
      <c r="P8" s="147">
        <f t="shared" si="4"/>
        <v>6</v>
      </c>
      <c r="Q8" s="136">
        <v>290</v>
      </c>
      <c r="R8" s="136">
        <v>290</v>
      </c>
      <c r="S8" s="63">
        <f t="shared" si="5"/>
        <v>100</v>
      </c>
      <c r="T8" s="71">
        <f t="shared" si="6"/>
        <v>4</v>
      </c>
      <c r="U8" s="136">
        <v>116</v>
      </c>
      <c r="V8" s="136">
        <v>100</v>
      </c>
      <c r="W8" s="12">
        <f t="shared" si="7"/>
        <v>2</v>
      </c>
      <c r="X8" s="194">
        <v>35</v>
      </c>
      <c r="Y8" s="194">
        <v>177</v>
      </c>
      <c r="Z8" s="16">
        <f t="shared" si="0"/>
        <v>20</v>
      </c>
      <c r="AA8" s="16">
        <f t="shared" si="8"/>
        <v>100</v>
      </c>
      <c r="AD8" s="111"/>
    </row>
    <row r="9" spans="1:30" ht="30" customHeight="1" x14ac:dyDescent="0.25">
      <c r="A9" s="76" t="s">
        <v>34</v>
      </c>
      <c r="B9" s="77">
        <v>10</v>
      </c>
      <c r="C9" s="138" t="s">
        <v>590</v>
      </c>
      <c r="D9" s="153" t="s">
        <v>402</v>
      </c>
      <c r="E9" s="137" t="s">
        <v>638</v>
      </c>
      <c r="F9" s="71">
        <f t="shared" si="1"/>
        <v>2</v>
      </c>
      <c r="G9" s="136">
        <v>40</v>
      </c>
      <c r="H9" s="136">
        <v>12</v>
      </c>
      <c r="I9" s="148">
        <v>12</v>
      </c>
      <c r="J9" s="71">
        <f t="shared" si="2"/>
        <v>2</v>
      </c>
      <c r="K9" s="146">
        <v>95.161290322580655</v>
      </c>
      <c r="L9" s="71">
        <f t="shared" si="3"/>
        <v>4</v>
      </c>
      <c r="M9" s="142">
        <v>2</v>
      </c>
      <c r="N9" s="175">
        <v>2</v>
      </c>
      <c r="O9" s="175">
        <v>2</v>
      </c>
      <c r="P9" s="147">
        <f t="shared" si="4"/>
        <v>6</v>
      </c>
      <c r="Q9" s="136">
        <v>163</v>
      </c>
      <c r="R9" s="136">
        <v>158</v>
      </c>
      <c r="S9" s="63">
        <f t="shared" si="5"/>
        <v>97</v>
      </c>
      <c r="T9" s="71">
        <f t="shared" si="6"/>
        <v>4</v>
      </c>
      <c r="U9" s="136">
        <v>41</v>
      </c>
      <c r="V9" s="136">
        <v>100</v>
      </c>
      <c r="W9" s="12">
        <f t="shared" si="7"/>
        <v>2</v>
      </c>
      <c r="X9" s="194">
        <v>9</v>
      </c>
      <c r="Y9" s="194">
        <v>101</v>
      </c>
      <c r="Z9" s="16">
        <f t="shared" si="0"/>
        <v>20</v>
      </c>
      <c r="AA9" s="16">
        <f t="shared" si="8"/>
        <v>100</v>
      </c>
      <c r="AD9" s="111"/>
    </row>
    <row r="10" spans="1:30" ht="30" customHeight="1" x14ac:dyDescent="0.25">
      <c r="A10" s="76" t="s">
        <v>34</v>
      </c>
      <c r="B10" s="77">
        <v>11</v>
      </c>
      <c r="C10" s="138" t="s">
        <v>591</v>
      </c>
      <c r="D10" s="153" t="s">
        <v>403</v>
      </c>
      <c r="E10" s="137" t="s">
        <v>638</v>
      </c>
      <c r="F10" s="71">
        <f t="shared" si="1"/>
        <v>2</v>
      </c>
      <c r="G10" s="136">
        <v>85</v>
      </c>
      <c r="H10" s="136">
        <v>12</v>
      </c>
      <c r="I10" s="148">
        <v>12</v>
      </c>
      <c r="J10" s="71">
        <f t="shared" si="2"/>
        <v>2</v>
      </c>
      <c r="K10" s="146">
        <v>96.774193548387103</v>
      </c>
      <c r="L10" s="71">
        <f t="shared" si="3"/>
        <v>4</v>
      </c>
      <c r="M10" s="142">
        <v>2</v>
      </c>
      <c r="N10" s="175">
        <v>2</v>
      </c>
      <c r="O10" s="175">
        <v>2</v>
      </c>
      <c r="P10" s="147">
        <f t="shared" si="4"/>
        <v>6</v>
      </c>
      <c r="Q10" s="136">
        <v>265</v>
      </c>
      <c r="R10" s="136">
        <v>263</v>
      </c>
      <c r="S10" s="63">
        <f t="shared" si="5"/>
        <v>99</v>
      </c>
      <c r="T10" s="71">
        <f t="shared" si="6"/>
        <v>4</v>
      </c>
      <c r="U10" s="136">
        <v>97</v>
      </c>
      <c r="V10" s="136">
        <v>100</v>
      </c>
      <c r="W10" s="12">
        <f t="shared" si="7"/>
        <v>2</v>
      </c>
      <c r="X10" s="194">
        <v>37</v>
      </c>
      <c r="Y10" s="194">
        <v>98</v>
      </c>
      <c r="Z10" s="16">
        <f t="shared" si="0"/>
        <v>20</v>
      </c>
      <c r="AA10" s="16">
        <f t="shared" si="8"/>
        <v>100</v>
      </c>
      <c r="AD10" s="111"/>
    </row>
    <row r="11" spans="1:30" ht="30" customHeight="1" x14ac:dyDescent="0.25">
      <c r="A11" s="76" t="s">
        <v>34</v>
      </c>
      <c r="B11" s="77">
        <v>13</v>
      </c>
      <c r="C11" s="138" t="s">
        <v>226</v>
      </c>
      <c r="D11" s="153" t="s">
        <v>416</v>
      </c>
      <c r="E11" s="137" t="s">
        <v>638</v>
      </c>
      <c r="F11" s="71">
        <f t="shared" si="1"/>
        <v>2</v>
      </c>
      <c r="G11" s="136">
        <v>85</v>
      </c>
      <c r="H11" s="136">
        <v>12</v>
      </c>
      <c r="I11" s="148">
        <v>12</v>
      </c>
      <c r="J11" s="71">
        <f t="shared" si="2"/>
        <v>2</v>
      </c>
      <c r="K11" s="146">
        <v>93.548387096774192</v>
      </c>
      <c r="L11" s="71">
        <f t="shared" si="3"/>
        <v>4</v>
      </c>
      <c r="M11" s="142">
        <v>2</v>
      </c>
      <c r="N11" s="175">
        <v>2</v>
      </c>
      <c r="O11" s="175">
        <v>2</v>
      </c>
      <c r="P11" s="147">
        <f t="shared" si="4"/>
        <v>6</v>
      </c>
      <c r="Q11" s="136">
        <v>321</v>
      </c>
      <c r="R11" s="136">
        <v>321</v>
      </c>
      <c r="S11" s="63">
        <f t="shared" si="5"/>
        <v>100</v>
      </c>
      <c r="T11" s="71">
        <f t="shared" si="6"/>
        <v>4</v>
      </c>
      <c r="U11" s="136">
        <v>83</v>
      </c>
      <c r="V11" s="136">
        <v>100</v>
      </c>
      <c r="W11" s="12">
        <f t="shared" si="7"/>
        <v>2</v>
      </c>
      <c r="X11" s="194">
        <v>72</v>
      </c>
      <c r="Y11" s="194">
        <v>249</v>
      </c>
      <c r="Z11" s="16">
        <f t="shared" si="0"/>
        <v>20</v>
      </c>
      <c r="AA11" s="16">
        <f t="shared" si="8"/>
        <v>100</v>
      </c>
      <c r="AD11" s="111"/>
    </row>
    <row r="12" spans="1:30" ht="30" customHeight="1" x14ac:dyDescent="0.25">
      <c r="A12" s="76" t="s">
        <v>34</v>
      </c>
      <c r="B12" s="77">
        <v>15</v>
      </c>
      <c r="C12" s="138" t="s">
        <v>593</v>
      </c>
      <c r="D12" s="153" t="s">
        <v>412</v>
      </c>
      <c r="E12" s="137" t="s">
        <v>638</v>
      </c>
      <c r="F12" s="71">
        <f t="shared" si="1"/>
        <v>2</v>
      </c>
      <c r="G12" s="136">
        <v>87</v>
      </c>
      <c r="H12" s="136">
        <v>12</v>
      </c>
      <c r="I12" s="148">
        <v>12</v>
      </c>
      <c r="J12" s="71">
        <f t="shared" si="2"/>
        <v>2</v>
      </c>
      <c r="K12" s="146">
        <v>93.548387096774192</v>
      </c>
      <c r="L12" s="71">
        <f t="shared" si="3"/>
        <v>4</v>
      </c>
      <c r="M12" s="142">
        <v>2</v>
      </c>
      <c r="N12" s="175">
        <v>2</v>
      </c>
      <c r="O12" s="175">
        <v>2</v>
      </c>
      <c r="P12" s="147">
        <f t="shared" si="4"/>
        <v>6</v>
      </c>
      <c r="Q12" s="136">
        <v>251</v>
      </c>
      <c r="R12" s="136">
        <v>241</v>
      </c>
      <c r="S12" s="63">
        <f t="shared" si="5"/>
        <v>96</v>
      </c>
      <c r="T12" s="71">
        <f t="shared" si="6"/>
        <v>4</v>
      </c>
      <c r="U12" s="136">
        <v>155</v>
      </c>
      <c r="V12" s="136">
        <v>100</v>
      </c>
      <c r="W12" s="12">
        <f t="shared" si="7"/>
        <v>2</v>
      </c>
      <c r="X12" s="194">
        <v>67</v>
      </c>
      <c r="Y12" s="194">
        <v>62</v>
      </c>
      <c r="Z12" s="16">
        <f t="shared" si="0"/>
        <v>20</v>
      </c>
      <c r="AA12" s="16">
        <f t="shared" si="8"/>
        <v>100</v>
      </c>
      <c r="AD12" s="111"/>
    </row>
    <row r="13" spans="1:30" ht="30" customHeight="1" x14ac:dyDescent="0.25">
      <c r="A13" s="76" t="s">
        <v>34</v>
      </c>
      <c r="B13" s="77">
        <v>16</v>
      </c>
      <c r="C13" s="138" t="s">
        <v>594</v>
      </c>
      <c r="D13" s="153" t="s">
        <v>429</v>
      </c>
      <c r="E13" s="137" t="s">
        <v>638</v>
      </c>
      <c r="F13" s="71">
        <f t="shared" si="1"/>
        <v>2</v>
      </c>
      <c r="G13" s="136">
        <v>56</v>
      </c>
      <c r="H13" s="136">
        <v>12</v>
      </c>
      <c r="I13" s="148">
        <v>12</v>
      </c>
      <c r="J13" s="71">
        <f t="shared" si="2"/>
        <v>2</v>
      </c>
      <c r="K13" s="146">
        <v>91.935483870967744</v>
      </c>
      <c r="L13" s="71">
        <f t="shared" si="3"/>
        <v>4</v>
      </c>
      <c r="M13" s="142">
        <v>2</v>
      </c>
      <c r="N13" s="175">
        <v>2</v>
      </c>
      <c r="O13" s="175">
        <v>2</v>
      </c>
      <c r="P13" s="147">
        <f t="shared" si="4"/>
        <v>6</v>
      </c>
      <c r="Q13" s="136">
        <v>258</v>
      </c>
      <c r="R13" s="136">
        <v>255</v>
      </c>
      <c r="S13" s="63">
        <f t="shared" si="5"/>
        <v>99</v>
      </c>
      <c r="T13" s="71">
        <f t="shared" si="6"/>
        <v>4</v>
      </c>
      <c r="U13" s="136">
        <v>68</v>
      </c>
      <c r="V13" s="136">
        <v>100</v>
      </c>
      <c r="W13" s="12">
        <f t="shared" si="7"/>
        <v>2</v>
      </c>
      <c r="X13" s="194">
        <v>98</v>
      </c>
      <c r="Y13" s="194">
        <v>1225</v>
      </c>
      <c r="Z13" s="16">
        <f t="shared" si="0"/>
        <v>20</v>
      </c>
      <c r="AA13" s="16">
        <f t="shared" si="8"/>
        <v>100</v>
      </c>
      <c r="AD13" s="111"/>
    </row>
    <row r="14" spans="1:30" ht="30" customHeight="1" x14ac:dyDescent="0.25">
      <c r="A14" s="76" t="s">
        <v>34</v>
      </c>
      <c r="B14" s="77">
        <v>17</v>
      </c>
      <c r="C14" s="138" t="s">
        <v>228</v>
      </c>
      <c r="D14" s="153" t="s">
        <v>421</v>
      </c>
      <c r="E14" s="137" t="s">
        <v>638</v>
      </c>
      <c r="F14" s="71">
        <f t="shared" si="1"/>
        <v>2</v>
      </c>
      <c r="G14" s="136">
        <v>43</v>
      </c>
      <c r="H14" s="136">
        <v>8</v>
      </c>
      <c r="I14" s="148">
        <v>8</v>
      </c>
      <c r="J14" s="71">
        <f t="shared" si="2"/>
        <v>2</v>
      </c>
      <c r="K14" s="146">
        <v>96.774193548387103</v>
      </c>
      <c r="L14" s="71">
        <f t="shared" si="3"/>
        <v>4</v>
      </c>
      <c r="M14" s="142">
        <v>2</v>
      </c>
      <c r="N14" s="175">
        <v>2</v>
      </c>
      <c r="O14" s="175">
        <v>2</v>
      </c>
      <c r="P14" s="147">
        <f t="shared" si="4"/>
        <v>6</v>
      </c>
      <c r="Q14" s="136">
        <v>178</v>
      </c>
      <c r="R14" s="136">
        <v>178</v>
      </c>
      <c r="S14" s="63">
        <f t="shared" si="5"/>
        <v>100</v>
      </c>
      <c r="T14" s="71">
        <f t="shared" si="6"/>
        <v>4</v>
      </c>
      <c r="U14" s="136">
        <v>46</v>
      </c>
      <c r="V14" s="136">
        <v>100</v>
      </c>
      <c r="W14" s="12">
        <f t="shared" si="7"/>
        <v>2</v>
      </c>
      <c r="X14" s="194">
        <v>33</v>
      </c>
      <c r="Y14" s="194">
        <v>413</v>
      </c>
      <c r="Z14" s="16">
        <f t="shared" si="0"/>
        <v>20</v>
      </c>
      <c r="AA14" s="16">
        <f t="shared" si="8"/>
        <v>100</v>
      </c>
      <c r="AD14" s="111"/>
    </row>
    <row r="15" spans="1:30" ht="30" customHeight="1" x14ac:dyDescent="0.25">
      <c r="A15" s="76" t="s">
        <v>34</v>
      </c>
      <c r="B15" s="77">
        <v>18</v>
      </c>
      <c r="C15" s="138" t="s">
        <v>595</v>
      </c>
      <c r="D15" s="153" t="s">
        <v>427</v>
      </c>
      <c r="E15" s="137" t="s">
        <v>638</v>
      </c>
      <c r="F15" s="71">
        <f t="shared" si="1"/>
        <v>2</v>
      </c>
      <c r="G15" s="136">
        <v>54</v>
      </c>
      <c r="H15" s="136">
        <v>11</v>
      </c>
      <c r="I15" s="148">
        <v>11</v>
      </c>
      <c r="J15" s="71">
        <f t="shared" si="2"/>
        <v>2</v>
      </c>
      <c r="K15" s="146">
        <v>98.387096774193552</v>
      </c>
      <c r="L15" s="71">
        <f t="shared" si="3"/>
        <v>4</v>
      </c>
      <c r="M15" s="142">
        <v>2</v>
      </c>
      <c r="N15" s="175">
        <v>2</v>
      </c>
      <c r="O15" s="175">
        <v>2</v>
      </c>
      <c r="P15" s="147">
        <f t="shared" si="4"/>
        <v>6</v>
      </c>
      <c r="Q15" s="136">
        <v>247</v>
      </c>
      <c r="R15" s="136">
        <v>247</v>
      </c>
      <c r="S15" s="63">
        <f t="shared" si="5"/>
        <v>100</v>
      </c>
      <c r="T15" s="71">
        <f t="shared" si="6"/>
        <v>4</v>
      </c>
      <c r="U15" s="136">
        <v>60</v>
      </c>
      <c r="V15" s="136">
        <v>100</v>
      </c>
      <c r="W15" s="12">
        <f t="shared" si="7"/>
        <v>2</v>
      </c>
      <c r="X15" s="194">
        <v>32</v>
      </c>
      <c r="Y15" s="194">
        <v>181</v>
      </c>
      <c r="Z15" s="16">
        <f t="shared" si="0"/>
        <v>20</v>
      </c>
      <c r="AA15" s="16">
        <f t="shared" si="8"/>
        <v>100</v>
      </c>
      <c r="AD15" s="111"/>
    </row>
    <row r="16" spans="1:30" ht="30" customHeight="1" x14ac:dyDescent="0.25">
      <c r="A16" s="76" t="s">
        <v>34</v>
      </c>
      <c r="B16" s="77">
        <v>21</v>
      </c>
      <c r="C16" s="138" t="s">
        <v>596</v>
      </c>
      <c r="D16" s="153" t="s">
        <v>391</v>
      </c>
      <c r="E16" s="137" t="s">
        <v>638</v>
      </c>
      <c r="F16" s="71">
        <f t="shared" si="1"/>
        <v>2</v>
      </c>
      <c r="G16" s="136">
        <v>55</v>
      </c>
      <c r="H16" s="136">
        <v>11</v>
      </c>
      <c r="I16" s="148">
        <v>11</v>
      </c>
      <c r="J16" s="71">
        <f t="shared" si="2"/>
        <v>2</v>
      </c>
      <c r="K16" s="146">
        <v>91.935483870967744</v>
      </c>
      <c r="L16" s="71">
        <f t="shared" si="3"/>
        <v>4</v>
      </c>
      <c r="M16" s="142">
        <v>2</v>
      </c>
      <c r="N16" s="175">
        <v>2</v>
      </c>
      <c r="O16" s="175">
        <v>2</v>
      </c>
      <c r="P16" s="147">
        <f t="shared" si="4"/>
        <v>6</v>
      </c>
      <c r="Q16" s="136">
        <v>228</v>
      </c>
      <c r="R16" s="136">
        <v>221</v>
      </c>
      <c r="S16" s="63">
        <f t="shared" si="5"/>
        <v>97</v>
      </c>
      <c r="T16" s="71">
        <f t="shared" si="6"/>
        <v>4</v>
      </c>
      <c r="U16" s="136">
        <v>65</v>
      </c>
      <c r="V16" s="136">
        <v>100</v>
      </c>
      <c r="W16" s="12">
        <f t="shared" si="7"/>
        <v>2</v>
      </c>
      <c r="X16" s="194">
        <v>55</v>
      </c>
      <c r="Y16" s="194">
        <v>93</v>
      </c>
      <c r="Z16" s="16">
        <f t="shared" si="0"/>
        <v>20</v>
      </c>
      <c r="AA16" s="16">
        <f t="shared" si="8"/>
        <v>100</v>
      </c>
      <c r="AD16" s="111"/>
    </row>
    <row r="17" spans="1:27" s="111" customFormat="1" ht="30" customHeight="1" x14ac:dyDescent="0.25">
      <c r="A17" s="76" t="s">
        <v>34</v>
      </c>
      <c r="B17" s="77">
        <v>22</v>
      </c>
      <c r="C17" s="138" t="s">
        <v>597</v>
      </c>
      <c r="D17" s="153" t="s">
        <v>408</v>
      </c>
      <c r="E17" s="137" t="s">
        <v>638</v>
      </c>
      <c r="F17" s="71">
        <f t="shared" si="1"/>
        <v>2</v>
      </c>
      <c r="G17" s="136">
        <v>78</v>
      </c>
      <c r="H17" s="136">
        <v>12</v>
      </c>
      <c r="I17" s="148">
        <v>12</v>
      </c>
      <c r="J17" s="71">
        <f t="shared" si="2"/>
        <v>2</v>
      </c>
      <c r="K17" s="146">
        <v>100</v>
      </c>
      <c r="L17" s="71">
        <f t="shared" si="3"/>
        <v>4</v>
      </c>
      <c r="M17" s="142">
        <v>2</v>
      </c>
      <c r="N17" s="175">
        <v>2</v>
      </c>
      <c r="O17" s="175">
        <v>2</v>
      </c>
      <c r="P17" s="147">
        <f t="shared" si="4"/>
        <v>6</v>
      </c>
      <c r="Q17" s="136">
        <v>236</v>
      </c>
      <c r="R17" s="136">
        <v>236</v>
      </c>
      <c r="S17" s="63">
        <f t="shared" si="5"/>
        <v>100</v>
      </c>
      <c r="T17" s="71">
        <f t="shared" si="6"/>
        <v>4</v>
      </c>
      <c r="U17" s="136">
        <v>116</v>
      </c>
      <c r="V17" s="136">
        <v>100</v>
      </c>
      <c r="W17" s="12">
        <f t="shared" si="7"/>
        <v>2</v>
      </c>
      <c r="X17" s="194">
        <v>31</v>
      </c>
      <c r="Y17" s="194">
        <v>153</v>
      </c>
      <c r="Z17" s="16">
        <f t="shared" si="0"/>
        <v>20</v>
      </c>
      <c r="AA17" s="16">
        <f t="shared" si="8"/>
        <v>100</v>
      </c>
    </row>
    <row r="18" spans="1:27" s="111" customFormat="1" ht="30" customHeight="1" x14ac:dyDescent="0.25">
      <c r="A18" s="76" t="s">
        <v>34</v>
      </c>
      <c r="B18" s="77">
        <v>23</v>
      </c>
      <c r="C18" s="138" t="s">
        <v>598</v>
      </c>
      <c r="D18" s="153" t="s">
        <v>392</v>
      </c>
      <c r="E18" s="137" t="s">
        <v>638</v>
      </c>
      <c r="F18" s="71">
        <f t="shared" si="1"/>
        <v>2</v>
      </c>
      <c r="G18" s="136">
        <v>85</v>
      </c>
      <c r="H18" s="136">
        <v>15</v>
      </c>
      <c r="I18" s="148">
        <v>15</v>
      </c>
      <c r="J18" s="71">
        <f t="shared" si="2"/>
        <v>2</v>
      </c>
      <c r="K18" s="146">
        <v>95.161290322580655</v>
      </c>
      <c r="L18" s="71">
        <f t="shared" si="3"/>
        <v>4</v>
      </c>
      <c r="M18" s="142">
        <v>2</v>
      </c>
      <c r="N18" s="175">
        <v>2</v>
      </c>
      <c r="O18" s="175">
        <v>2</v>
      </c>
      <c r="P18" s="147">
        <f t="shared" si="4"/>
        <v>6</v>
      </c>
      <c r="Q18" s="136">
        <v>351</v>
      </c>
      <c r="R18" s="136">
        <v>347</v>
      </c>
      <c r="S18" s="63">
        <f t="shared" si="5"/>
        <v>99</v>
      </c>
      <c r="T18" s="71">
        <f t="shared" si="6"/>
        <v>4</v>
      </c>
      <c r="U18" s="136">
        <v>97</v>
      </c>
      <c r="V18" s="136">
        <v>100</v>
      </c>
      <c r="W18" s="12">
        <f t="shared" si="7"/>
        <v>2</v>
      </c>
      <c r="X18" s="194">
        <v>52</v>
      </c>
      <c r="Y18" s="194">
        <v>245</v>
      </c>
      <c r="Z18" s="16">
        <f t="shared" si="0"/>
        <v>20</v>
      </c>
      <c r="AA18" s="16">
        <f t="shared" si="8"/>
        <v>100</v>
      </c>
    </row>
    <row r="19" spans="1:27" s="111" customFormat="1" ht="30" customHeight="1" x14ac:dyDescent="0.25">
      <c r="A19" s="76" t="s">
        <v>34</v>
      </c>
      <c r="B19" s="77">
        <v>27</v>
      </c>
      <c r="C19" s="138" t="s">
        <v>600</v>
      </c>
      <c r="D19" s="153" t="s">
        <v>430</v>
      </c>
      <c r="E19" s="137" t="s">
        <v>638</v>
      </c>
      <c r="F19" s="71">
        <f t="shared" si="1"/>
        <v>2</v>
      </c>
      <c r="G19" s="136">
        <v>98</v>
      </c>
      <c r="H19" s="136">
        <v>12</v>
      </c>
      <c r="I19" s="148">
        <v>12</v>
      </c>
      <c r="J19" s="71">
        <f t="shared" si="2"/>
        <v>2</v>
      </c>
      <c r="K19" s="146">
        <v>100</v>
      </c>
      <c r="L19" s="71">
        <f t="shared" si="3"/>
        <v>4</v>
      </c>
      <c r="M19" s="142">
        <v>2</v>
      </c>
      <c r="N19" s="175">
        <v>2</v>
      </c>
      <c r="O19" s="175">
        <v>2</v>
      </c>
      <c r="P19" s="147">
        <f t="shared" si="4"/>
        <v>6</v>
      </c>
      <c r="Q19" s="136">
        <v>233</v>
      </c>
      <c r="R19" s="136">
        <v>222</v>
      </c>
      <c r="S19" s="63">
        <f t="shared" si="5"/>
        <v>95</v>
      </c>
      <c r="T19" s="71">
        <f t="shared" si="6"/>
        <v>4</v>
      </c>
      <c r="U19" s="136">
        <v>100</v>
      </c>
      <c r="V19" s="136">
        <v>100</v>
      </c>
      <c r="W19" s="12">
        <f t="shared" si="7"/>
        <v>2</v>
      </c>
      <c r="X19" s="194">
        <v>111</v>
      </c>
      <c r="Y19" s="194">
        <v>764</v>
      </c>
      <c r="Z19" s="16">
        <f t="shared" si="0"/>
        <v>20</v>
      </c>
      <c r="AA19" s="16">
        <f t="shared" si="8"/>
        <v>100</v>
      </c>
    </row>
    <row r="20" spans="1:27" s="111" customFormat="1" ht="30" customHeight="1" x14ac:dyDescent="0.25">
      <c r="A20" s="76" t="s">
        <v>34</v>
      </c>
      <c r="B20" s="77">
        <v>29</v>
      </c>
      <c r="C20" s="138" t="s">
        <v>232</v>
      </c>
      <c r="D20" s="153" t="s">
        <v>422</v>
      </c>
      <c r="E20" s="137" t="s">
        <v>638</v>
      </c>
      <c r="F20" s="71">
        <f t="shared" si="1"/>
        <v>2</v>
      </c>
      <c r="G20" s="136">
        <v>24</v>
      </c>
      <c r="H20" s="136">
        <v>6</v>
      </c>
      <c r="I20" s="148">
        <v>6</v>
      </c>
      <c r="J20" s="71">
        <f t="shared" si="2"/>
        <v>2</v>
      </c>
      <c r="K20" s="146">
        <v>96.774193548387103</v>
      </c>
      <c r="L20" s="71">
        <f t="shared" si="3"/>
        <v>4</v>
      </c>
      <c r="M20" s="142">
        <v>2</v>
      </c>
      <c r="N20" s="175">
        <v>2</v>
      </c>
      <c r="O20" s="175">
        <v>2</v>
      </c>
      <c r="P20" s="147">
        <f t="shared" si="4"/>
        <v>6</v>
      </c>
      <c r="Q20" s="136">
        <v>59</v>
      </c>
      <c r="R20" s="136">
        <v>59</v>
      </c>
      <c r="S20" s="63">
        <f t="shared" si="5"/>
        <v>100</v>
      </c>
      <c r="T20" s="71">
        <f t="shared" si="6"/>
        <v>4</v>
      </c>
      <c r="U20" s="136">
        <v>42</v>
      </c>
      <c r="V20" s="136">
        <v>100</v>
      </c>
      <c r="W20" s="12">
        <f t="shared" si="7"/>
        <v>2</v>
      </c>
      <c r="X20" s="194">
        <v>17</v>
      </c>
      <c r="Y20" s="194">
        <v>90</v>
      </c>
      <c r="Z20" s="16">
        <f t="shared" si="0"/>
        <v>20</v>
      </c>
      <c r="AA20" s="16">
        <f t="shared" si="8"/>
        <v>100</v>
      </c>
    </row>
    <row r="21" spans="1:27" s="111" customFormat="1" ht="30" customHeight="1" x14ac:dyDescent="0.25">
      <c r="A21" s="76" t="s">
        <v>34</v>
      </c>
      <c r="B21" s="77">
        <v>30</v>
      </c>
      <c r="C21" s="138" t="s">
        <v>602</v>
      </c>
      <c r="D21" s="153" t="s">
        <v>409</v>
      </c>
      <c r="E21" s="137" t="s">
        <v>638</v>
      </c>
      <c r="F21" s="71">
        <f t="shared" si="1"/>
        <v>2</v>
      </c>
      <c r="G21" s="136">
        <v>32</v>
      </c>
      <c r="H21" s="136">
        <v>6</v>
      </c>
      <c r="I21" s="148">
        <v>6</v>
      </c>
      <c r="J21" s="71">
        <f t="shared" si="2"/>
        <v>2</v>
      </c>
      <c r="K21" s="146">
        <v>93.548387096774192</v>
      </c>
      <c r="L21" s="71">
        <f t="shared" si="3"/>
        <v>4</v>
      </c>
      <c r="M21" s="142">
        <v>2</v>
      </c>
      <c r="N21" s="175">
        <v>2</v>
      </c>
      <c r="O21" s="175">
        <v>2</v>
      </c>
      <c r="P21" s="147">
        <f t="shared" si="4"/>
        <v>6</v>
      </c>
      <c r="Q21" s="136">
        <v>151</v>
      </c>
      <c r="R21" s="136">
        <v>150</v>
      </c>
      <c r="S21" s="63">
        <f t="shared" si="5"/>
        <v>99</v>
      </c>
      <c r="T21" s="71">
        <f t="shared" si="6"/>
        <v>4</v>
      </c>
      <c r="U21" s="136">
        <v>36</v>
      </c>
      <c r="V21" s="136">
        <v>100</v>
      </c>
      <c r="W21" s="12">
        <f t="shared" si="7"/>
        <v>2</v>
      </c>
      <c r="X21" s="194">
        <v>38</v>
      </c>
      <c r="Y21" s="194">
        <v>124</v>
      </c>
      <c r="Z21" s="16">
        <f t="shared" si="0"/>
        <v>20</v>
      </c>
      <c r="AA21" s="16">
        <f t="shared" si="8"/>
        <v>100</v>
      </c>
    </row>
    <row r="22" spans="1:27" s="111" customFormat="1" ht="30" customHeight="1" x14ac:dyDescent="0.25">
      <c r="A22" s="76" t="s">
        <v>34</v>
      </c>
      <c r="B22" s="77">
        <v>33</v>
      </c>
      <c r="C22" s="138" t="s">
        <v>233</v>
      </c>
      <c r="D22" s="153" t="s">
        <v>394</v>
      </c>
      <c r="E22" s="137" t="s">
        <v>638</v>
      </c>
      <c r="F22" s="71">
        <f t="shared" si="1"/>
        <v>2</v>
      </c>
      <c r="G22" s="136">
        <v>6</v>
      </c>
      <c r="H22" s="136">
        <v>4</v>
      </c>
      <c r="I22" s="148">
        <v>4</v>
      </c>
      <c r="J22" s="71">
        <f t="shared" si="2"/>
        <v>2</v>
      </c>
      <c r="K22" s="146">
        <v>95.161290322580655</v>
      </c>
      <c r="L22" s="71">
        <f t="shared" si="3"/>
        <v>4</v>
      </c>
      <c r="M22" s="142">
        <v>2</v>
      </c>
      <c r="N22" s="175">
        <v>2</v>
      </c>
      <c r="O22" s="175">
        <v>2</v>
      </c>
      <c r="P22" s="147">
        <f t="shared" si="4"/>
        <v>6</v>
      </c>
      <c r="Q22" s="136">
        <v>44</v>
      </c>
      <c r="R22" s="136">
        <v>44</v>
      </c>
      <c r="S22" s="63">
        <f t="shared" si="5"/>
        <v>100</v>
      </c>
      <c r="T22" s="71">
        <f t="shared" si="6"/>
        <v>4</v>
      </c>
      <c r="U22" s="136">
        <v>9</v>
      </c>
      <c r="V22" s="136">
        <v>100</v>
      </c>
      <c r="W22" s="12">
        <f t="shared" si="7"/>
        <v>2</v>
      </c>
      <c r="X22" s="194">
        <v>3</v>
      </c>
      <c r="Y22" s="194">
        <v>81</v>
      </c>
      <c r="Z22" s="16">
        <f t="shared" si="0"/>
        <v>20</v>
      </c>
      <c r="AA22" s="16">
        <f t="shared" si="8"/>
        <v>100</v>
      </c>
    </row>
    <row r="23" spans="1:27" s="111" customFormat="1" ht="30" customHeight="1" x14ac:dyDescent="0.25">
      <c r="A23" s="76" t="s">
        <v>34</v>
      </c>
      <c r="B23" s="77">
        <v>34</v>
      </c>
      <c r="C23" s="138" t="s">
        <v>234</v>
      </c>
      <c r="D23" s="153" t="s">
        <v>395</v>
      </c>
      <c r="E23" s="137" t="s">
        <v>638</v>
      </c>
      <c r="F23" s="71">
        <f t="shared" si="1"/>
        <v>2</v>
      </c>
      <c r="G23" s="136">
        <v>19</v>
      </c>
      <c r="H23" s="136">
        <v>7</v>
      </c>
      <c r="I23" s="148">
        <v>7</v>
      </c>
      <c r="J23" s="71">
        <f t="shared" si="2"/>
        <v>2</v>
      </c>
      <c r="K23" s="146">
        <v>93.548387096774192</v>
      </c>
      <c r="L23" s="71">
        <f t="shared" si="3"/>
        <v>4</v>
      </c>
      <c r="M23" s="142">
        <v>2</v>
      </c>
      <c r="N23" s="175">
        <v>2</v>
      </c>
      <c r="O23" s="175">
        <v>2</v>
      </c>
      <c r="P23" s="147">
        <f t="shared" si="4"/>
        <v>6</v>
      </c>
      <c r="Q23" s="136">
        <v>85</v>
      </c>
      <c r="R23" s="136">
        <v>83</v>
      </c>
      <c r="S23" s="63">
        <f t="shared" si="5"/>
        <v>98</v>
      </c>
      <c r="T23" s="71">
        <f t="shared" si="6"/>
        <v>4</v>
      </c>
      <c r="U23" s="136">
        <v>27</v>
      </c>
      <c r="V23" s="136">
        <v>100</v>
      </c>
      <c r="W23" s="12">
        <f t="shared" si="7"/>
        <v>2</v>
      </c>
      <c r="X23" s="194">
        <v>42</v>
      </c>
      <c r="Y23" s="194">
        <v>160</v>
      </c>
      <c r="Z23" s="16">
        <f t="shared" si="0"/>
        <v>20</v>
      </c>
      <c r="AA23" s="16">
        <f t="shared" si="8"/>
        <v>100</v>
      </c>
    </row>
    <row r="24" spans="1:27" s="111" customFormat="1" ht="30" customHeight="1" x14ac:dyDescent="0.25">
      <c r="A24" s="76" t="s">
        <v>34</v>
      </c>
      <c r="B24" s="77">
        <v>35</v>
      </c>
      <c r="C24" s="138" t="s">
        <v>604</v>
      </c>
      <c r="D24" s="153" t="s">
        <v>417</v>
      </c>
      <c r="E24" s="137" t="s">
        <v>638</v>
      </c>
      <c r="F24" s="71">
        <f t="shared" si="1"/>
        <v>2</v>
      </c>
      <c r="G24" s="136">
        <v>124</v>
      </c>
      <c r="H24" s="136">
        <v>15</v>
      </c>
      <c r="I24" s="148">
        <v>15</v>
      </c>
      <c r="J24" s="71">
        <f t="shared" si="2"/>
        <v>2</v>
      </c>
      <c r="K24" s="146">
        <v>100</v>
      </c>
      <c r="L24" s="71">
        <f t="shared" si="3"/>
        <v>4</v>
      </c>
      <c r="M24" s="142">
        <v>2</v>
      </c>
      <c r="N24" s="175">
        <v>2</v>
      </c>
      <c r="O24" s="175">
        <v>2</v>
      </c>
      <c r="P24" s="147">
        <f t="shared" si="4"/>
        <v>6</v>
      </c>
      <c r="Q24" s="136">
        <v>348</v>
      </c>
      <c r="R24" s="136">
        <v>339</v>
      </c>
      <c r="S24" s="63">
        <f t="shared" si="5"/>
        <v>97</v>
      </c>
      <c r="T24" s="71">
        <f t="shared" si="6"/>
        <v>4</v>
      </c>
      <c r="U24" s="136">
        <v>131</v>
      </c>
      <c r="V24" s="136">
        <v>100</v>
      </c>
      <c r="W24" s="12">
        <f t="shared" si="7"/>
        <v>2</v>
      </c>
      <c r="X24" s="194">
        <v>46</v>
      </c>
      <c r="Y24" s="194">
        <v>423</v>
      </c>
      <c r="Z24" s="16">
        <f t="shared" si="0"/>
        <v>20</v>
      </c>
      <c r="AA24" s="16">
        <f t="shared" si="8"/>
        <v>100</v>
      </c>
    </row>
    <row r="25" spans="1:27" s="111" customFormat="1" ht="30" customHeight="1" x14ac:dyDescent="0.25">
      <c r="A25" s="76" t="s">
        <v>34</v>
      </c>
      <c r="B25" s="77">
        <v>36</v>
      </c>
      <c r="C25" s="138" t="s">
        <v>605</v>
      </c>
      <c r="D25" s="153" t="s">
        <v>396</v>
      </c>
      <c r="E25" s="137" t="s">
        <v>638</v>
      </c>
      <c r="F25" s="71">
        <f t="shared" si="1"/>
        <v>2</v>
      </c>
      <c r="G25" s="136">
        <v>22</v>
      </c>
      <c r="H25" s="136">
        <v>8</v>
      </c>
      <c r="I25" s="148">
        <v>8</v>
      </c>
      <c r="J25" s="71">
        <f t="shared" si="2"/>
        <v>2</v>
      </c>
      <c r="K25" s="146">
        <v>100</v>
      </c>
      <c r="L25" s="71">
        <f t="shared" si="3"/>
        <v>4</v>
      </c>
      <c r="M25" s="142">
        <v>2</v>
      </c>
      <c r="N25" s="175">
        <v>2</v>
      </c>
      <c r="O25" s="175">
        <v>2</v>
      </c>
      <c r="P25" s="147">
        <f t="shared" si="4"/>
        <v>6</v>
      </c>
      <c r="Q25" s="136">
        <v>191</v>
      </c>
      <c r="R25" s="136">
        <v>191</v>
      </c>
      <c r="S25" s="63">
        <f t="shared" si="5"/>
        <v>100</v>
      </c>
      <c r="T25" s="71">
        <f t="shared" si="6"/>
        <v>4</v>
      </c>
      <c r="U25" s="136">
        <v>31</v>
      </c>
      <c r="V25" s="136">
        <v>100</v>
      </c>
      <c r="W25" s="12">
        <f t="shared" si="7"/>
        <v>2</v>
      </c>
      <c r="X25" s="194">
        <v>19</v>
      </c>
      <c r="Y25" s="194">
        <v>136</v>
      </c>
      <c r="Z25" s="16">
        <f t="shared" si="0"/>
        <v>20</v>
      </c>
      <c r="AA25" s="16">
        <f t="shared" si="8"/>
        <v>100</v>
      </c>
    </row>
    <row r="26" spans="1:27" s="111" customFormat="1" ht="30" customHeight="1" x14ac:dyDescent="0.25">
      <c r="A26" s="76" t="s">
        <v>34</v>
      </c>
      <c r="B26" s="77">
        <v>37</v>
      </c>
      <c r="C26" s="138" t="s">
        <v>606</v>
      </c>
      <c r="D26" s="153" t="s">
        <v>418</v>
      </c>
      <c r="E26" s="137" t="s">
        <v>638</v>
      </c>
      <c r="F26" s="71">
        <f t="shared" si="1"/>
        <v>2</v>
      </c>
      <c r="G26" s="136">
        <v>98</v>
      </c>
      <c r="H26" s="136">
        <v>13</v>
      </c>
      <c r="I26" s="148">
        <v>13</v>
      </c>
      <c r="J26" s="71">
        <f t="shared" si="2"/>
        <v>2</v>
      </c>
      <c r="K26" s="146">
        <v>95.161290322580655</v>
      </c>
      <c r="L26" s="71">
        <f t="shared" si="3"/>
        <v>4</v>
      </c>
      <c r="M26" s="142">
        <v>2</v>
      </c>
      <c r="N26" s="175">
        <v>2</v>
      </c>
      <c r="O26" s="175">
        <v>2</v>
      </c>
      <c r="P26" s="147">
        <f t="shared" si="4"/>
        <v>6</v>
      </c>
      <c r="Q26" s="136">
        <v>335</v>
      </c>
      <c r="R26" s="136">
        <v>333</v>
      </c>
      <c r="S26" s="63">
        <f t="shared" si="5"/>
        <v>99</v>
      </c>
      <c r="T26" s="71">
        <f t="shared" si="6"/>
        <v>4</v>
      </c>
      <c r="U26" s="136">
        <v>114</v>
      </c>
      <c r="V26" s="136">
        <v>100</v>
      </c>
      <c r="W26" s="12">
        <f t="shared" si="7"/>
        <v>2</v>
      </c>
      <c r="X26" s="194">
        <v>40</v>
      </c>
      <c r="Y26" s="194">
        <v>170</v>
      </c>
      <c r="Z26" s="16">
        <f t="shared" si="0"/>
        <v>20</v>
      </c>
      <c r="AA26" s="16">
        <f t="shared" si="8"/>
        <v>100</v>
      </c>
    </row>
    <row r="27" spans="1:27" s="111" customFormat="1" ht="30" customHeight="1" x14ac:dyDescent="0.25">
      <c r="A27" s="76" t="s">
        <v>34</v>
      </c>
      <c r="B27" s="77">
        <v>41</v>
      </c>
      <c r="C27" s="138" t="s">
        <v>609</v>
      </c>
      <c r="D27" s="153" t="s">
        <v>419</v>
      </c>
      <c r="E27" s="137" t="s">
        <v>638</v>
      </c>
      <c r="F27" s="71">
        <f t="shared" si="1"/>
        <v>2</v>
      </c>
      <c r="G27" s="136">
        <v>66</v>
      </c>
      <c r="H27" s="136">
        <v>11</v>
      </c>
      <c r="I27" s="148">
        <v>11</v>
      </c>
      <c r="J27" s="71">
        <f t="shared" si="2"/>
        <v>2</v>
      </c>
      <c r="K27" s="146">
        <v>91.935483870967744</v>
      </c>
      <c r="L27" s="71">
        <f t="shared" si="3"/>
        <v>4</v>
      </c>
      <c r="M27" s="142">
        <v>2</v>
      </c>
      <c r="N27" s="175">
        <v>2</v>
      </c>
      <c r="O27" s="175">
        <v>2</v>
      </c>
      <c r="P27" s="147">
        <f t="shared" si="4"/>
        <v>6</v>
      </c>
      <c r="Q27" s="136">
        <v>268</v>
      </c>
      <c r="R27" s="136">
        <v>244</v>
      </c>
      <c r="S27" s="63">
        <f t="shared" si="5"/>
        <v>91</v>
      </c>
      <c r="T27" s="71">
        <f t="shared" si="6"/>
        <v>4</v>
      </c>
      <c r="U27" s="136">
        <v>78</v>
      </c>
      <c r="V27" s="136">
        <v>100</v>
      </c>
      <c r="W27" s="12">
        <f t="shared" si="7"/>
        <v>2</v>
      </c>
      <c r="X27" s="194">
        <v>105</v>
      </c>
      <c r="Y27" s="194">
        <v>403</v>
      </c>
      <c r="Z27" s="16">
        <f t="shared" si="0"/>
        <v>20</v>
      </c>
      <c r="AA27" s="16">
        <f t="shared" si="8"/>
        <v>100</v>
      </c>
    </row>
    <row r="28" spans="1:27" s="111" customFormat="1" ht="30" customHeight="1" x14ac:dyDescent="0.25">
      <c r="A28" s="76" t="s">
        <v>34</v>
      </c>
      <c r="B28" s="77">
        <v>42</v>
      </c>
      <c r="C28" s="138" t="s">
        <v>610</v>
      </c>
      <c r="D28" s="153" t="s">
        <v>397</v>
      </c>
      <c r="E28" s="137" t="s">
        <v>638</v>
      </c>
      <c r="F28" s="71">
        <f t="shared" si="1"/>
        <v>2</v>
      </c>
      <c r="G28" s="136">
        <v>99</v>
      </c>
      <c r="H28" s="136">
        <v>10</v>
      </c>
      <c r="I28" s="148">
        <v>10</v>
      </c>
      <c r="J28" s="71">
        <f t="shared" si="2"/>
        <v>2</v>
      </c>
      <c r="K28" s="146">
        <v>91.935483870967744</v>
      </c>
      <c r="L28" s="71">
        <f t="shared" si="3"/>
        <v>4</v>
      </c>
      <c r="M28" s="142">
        <v>2</v>
      </c>
      <c r="N28" s="175">
        <v>2</v>
      </c>
      <c r="O28" s="175">
        <v>2</v>
      </c>
      <c r="P28" s="147">
        <f t="shared" si="4"/>
        <v>6</v>
      </c>
      <c r="Q28" s="136">
        <v>234</v>
      </c>
      <c r="R28" s="136">
        <v>233</v>
      </c>
      <c r="S28" s="63">
        <f t="shared" si="5"/>
        <v>100</v>
      </c>
      <c r="T28" s="71">
        <f t="shared" si="6"/>
        <v>4</v>
      </c>
      <c r="U28" s="136">
        <v>116</v>
      </c>
      <c r="V28" s="136">
        <v>100</v>
      </c>
      <c r="W28" s="12">
        <f t="shared" si="7"/>
        <v>2</v>
      </c>
      <c r="X28" s="194">
        <v>45</v>
      </c>
      <c r="Y28" s="194">
        <v>179</v>
      </c>
      <c r="Z28" s="16">
        <f t="shared" si="0"/>
        <v>20</v>
      </c>
      <c r="AA28" s="16">
        <f t="shared" si="8"/>
        <v>100</v>
      </c>
    </row>
    <row r="29" spans="1:27" s="111" customFormat="1" ht="30" customHeight="1" x14ac:dyDescent="0.25">
      <c r="A29" s="76" t="s">
        <v>34</v>
      </c>
      <c r="B29" s="77">
        <v>45</v>
      </c>
      <c r="C29" s="138" t="s">
        <v>237</v>
      </c>
      <c r="D29" s="153" t="s">
        <v>398</v>
      </c>
      <c r="E29" s="137" t="s">
        <v>638</v>
      </c>
      <c r="F29" s="71">
        <f t="shared" si="1"/>
        <v>2</v>
      </c>
      <c r="G29" s="136">
        <v>111</v>
      </c>
      <c r="H29" s="136">
        <v>12</v>
      </c>
      <c r="I29" s="148">
        <v>12</v>
      </c>
      <c r="J29" s="71">
        <f t="shared" si="2"/>
        <v>2</v>
      </c>
      <c r="K29" s="146">
        <v>95.161290322580655</v>
      </c>
      <c r="L29" s="71">
        <f t="shared" si="3"/>
        <v>4</v>
      </c>
      <c r="M29" s="142">
        <v>2</v>
      </c>
      <c r="N29" s="175">
        <v>2</v>
      </c>
      <c r="O29" s="175">
        <v>2</v>
      </c>
      <c r="P29" s="147">
        <f t="shared" si="4"/>
        <v>6</v>
      </c>
      <c r="Q29" s="136">
        <v>271</v>
      </c>
      <c r="R29" s="136">
        <v>265</v>
      </c>
      <c r="S29" s="63">
        <f t="shared" si="5"/>
        <v>98</v>
      </c>
      <c r="T29" s="71">
        <f t="shared" si="6"/>
        <v>4</v>
      </c>
      <c r="U29" s="136">
        <v>105</v>
      </c>
      <c r="V29" s="136">
        <v>99</v>
      </c>
      <c r="W29" s="12">
        <f t="shared" si="7"/>
        <v>2</v>
      </c>
      <c r="X29" s="194">
        <v>55</v>
      </c>
      <c r="Y29" s="194">
        <v>566</v>
      </c>
      <c r="Z29" s="16">
        <f t="shared" si="0"/>
        <v>20</v>
      </c>
      <c r="AA29" s="16">
        <f t="shared" si="8"/>
        <v>100</v>
      </c>
    </row>
    <row r="30" spans="1:27" s="111" customFormat="1" ht="30" customHeight="1" x14ac:dyDescent="0.25">
      <c r="A30" s="76" t="s">
        <v>34</v>
      </c>
      <c r="B30" s="77">
        <v>47</v>
      </c>
      <c r="C30" s="138" t="s">
        <v>586</v>
      </c>
      <c r="D30" s="153" t="s">
        <v>470</v>
      </c>
      <c r="E30" s="137" t="s">
        <v>638</v>
      </c>
      <c r="F30" s="71">
        <f t="shared" si="1"/>
        <v>2</v>
      </c>
      <c r="G30" s="136">
        <v>57</v>
      </c>
      <c r="H30" s="136">
        <v>14</v>
      </c>
      <c r="I30" s="148">
        <v>14</v>
      </c>
      <c r="J30" s="71">
        <f t="shared" si="2"/>
        <v>2</v>
      </c>
      <c r="K30" s="146">
        <v>100</v>
      </c>
      <c r="L30" s="71">
        <f t="shared" si="3"/>
        <v>4</v>
      </c>
      <c r="M30" s="142">
        <v>2</v>
      </c>
      <c r="N30" s="175">
        <v>2</v>
      </c>
      <c r="O30" s="175">
        <v>2</v>
      </c>
      <c r="P30" s="147">
        <f t="shared" si="4"/>
        <v>6</v>
      </c>
      <c r="Q30" s="136">
        <v>368</v>
      </c>
      <c r="R30" s="136">
        <v>368</v>
      </c>
      <c r="S30" s="63">
        <f t="shared" si="5"/>
        <v>100</v>
      </c>
      <c r="T30" s="71">
        <f t="shared" si="6"/>
        <v>4</v>
      </c>
      <c r="U30" s="136">
        <v>62</v>
      </c>
      <c r="V30" s="136">
        <v>100</v>
      </c>
      <c r="W30" s="12">
        <f t="shared" si="7"/>
        <v>2</v>
      </c>
      <c r="X30" s="194">
        <v>13</v>
      </c>
      <c r="Y30" s="194">
        <v>53</v>
      </c>
      <c r="Z30" s="16">
        <f t="shared" si="0"/>
        <v>20</v>
      </c>
      <c r="AA30" s="16">
        <f t="shared" si="8"/>
        <v>100</v>
      </c>
    </row>
    <row r="31" spans="1:27" s="111" customFormat="1" ht="30" customHeight="1" x14ac:dyDescent="0.25">
      <c r="A31" s="76" t="s">
        <v>34</v>
      </c>
      <c r="B31" s="77">
        <v>51</v>
      </c>
      <c r="C31" s="138" t="s">
        <v>614</v>
      </c>
      <c r="D31" s="153" t="s">
        <v>400</v>
      </c>
      <c r="E31" s="137" t="s">
        <v>638</v>
      </c>
      <c r="F31" s="71">
        <f t="shared" si="1"/>
        <v>2</v>
      </c>
      <c r="G31" s="136">
        <v>114</v>
      </c>
      <c r="H31" s="136">
        <v>12</v>
      </c>
      <c r="I31" s="148">
        <v>12</v>
      </c>
      <c r="J31" s="71">
        <f t="shared" si="2"/>
        <v>2</v>
      </c>
      <c r="K31" s="146">
        <v>96.774193548387103</v>
      </c>
      <c r="L31" s="71">
        <f t="shared" si="3"/>
        <v>4</v>
      </c>
      <c r="M31" s="142">
        <v>2</v>
      </c>
      <c r="N31" s="175">
        <v>2</v>
      </c>
      <c r="O31" s="175">
        <v>2</v>
      </c>
      <c r="P31" s="147">
        <f t="shared" si="4"/>
        <v>6</v>
      </c>
      <c r="Q31" s="136">
        <v>291</v>
      </c>
      <c r="R31" s="136">
        <v>291</v>
      </c>
      <c r="S31" s="63">
        <f t="shared" si="5"/>
        <v>100</v>
      </c>
      <c r="T31" s="71">
        <f t="shared" si="6"/>
        <v>4</v>
      </c>
      <c r="U31" s="136">
        <v>124</v>
      </c>
      <c r="V31" s="136">
        <v>100</v>
      </c>
      <c r="W31" s="12">
        <f t="shared" si="7"/>
        <v>2</v>
      </c>
      <c r="X31" s="194">
        <v>31</v>
      </c>
      <c r="Y31" s="194">
        <v>539</v>
      </c>
      <c r="Z31" s="16">
        <f t="shared" si="0"/>
        <v>20</v>
      </c>
      <c r="AA31" s="16">
        <f t="shared" si="8"/>
        <v>100</v>
      </c>
    </row>
    <row r="32" spans="1:27" s="111" customFormat="1" ht="30" customHeight="1" x14ac:dyDescent="0.25">
      <c r="A32" s="76" t="s">
        <v>34</v>
      </c>
      <c r="B32" s="77">
        <v>52</v>
      </c>
      <c r="C32" s="138" t="s">
        <v>615</v>
      </c>
      <c r="D32" s="153" t="s">
        <v>401</v>
      </c>
      <c r="E32" s="137" t="s">
        <v>638</v>
      </c>
      <c r="F32" s="71">
        <f t="shared" si="1"/>
        <v>2</v>
      </c>
      <c r="G32" s="136">
        <v>151</v>
      </c>
      <c r="H32" s="136">
        <v>15</v>
      </c>
      <c r="I32" s="148">
        <v>15</v>
      </c>
      <c r="J32" s="71">
        <f t="shared" si="2"/>
        <v>2</v>
      </c>
      <c r="K32" s="146">
        <v>90.322580645161281</v>
      </c>
      <c r="L32" s="71">
        <f t="shared" si="3"/>
        <v>4</v>
      </c>
      <c r="M32" s="142">
        <v>2</v>
      </c>
      <c r="N32" s="175">
        <v>2</v>
      </c>
      <c r="O32" s="175">
        <v>2</v>
      </c>
      <c r="P32" s="147">
        <f t="shared" si="4"/>
        <v>6</v>
      </c>
      <c r="Q32" s="136">
        <v>354</v>
      </c>
      <c r="R32" s="136">
        <v>345</v>
      </c>
      <c r="S32" s="63">
        <f t="shared" si="5"/>
        <v>97</v>
      </c>
      <c r="T32" s="71">
        <f t="shared" si="6"/>
        <v>4</v>
      </c>
      <c r="U32" s="136">
        <v>190</v>
      </c>
      <c r="V32" s="136">
        <v>100</v>
      </c>
      <c r="W32" s="12">
        <f t="shared" si="7"/>
        <v>2</v>
      </c>
      <c r="X32" s="194">
        <v>90</v>
      </c>
      <c r="Y32" s="194">
        <v>117</v>
      </c>
      <c r="Z32" s="16">
        <f t="shared" si="0"/>
        <v>20</v>
      </c>
      <c r="AA32" s="16">
        <f t="shared" si="8"/>
        <v>100</v>
      </c>
    </row>
    <row r="33" spans="1:30" ht="30" customHeight="1" x14ac:dyDescent="0.25">
      <c r="A33" s="76" t="s">
        <v>34</v>
      </c>
      <c r="B33" s="77">
        <v>5</v>
      </c>
      <c r="C33" s="138" t="s">
        <v>223</v>
      </c>
      <c r="D33" s="153" t="s">
        <v>388</v>
      </c>
      <c r="E33" s="137" t="s">
        <v>638</v>
      </c>
      <c r="F33" s="71">
        <f t="shared" si="1"/>
        <v>2</v>
      </c>
      <c r="G33" s="136">
        <v>8</v>
      </c>
      <c r="H33" s="136">
        <v>6</v>
      </c>
      <c r="I33" s="148">
        <v>6</v>
      </c>
      <c r="J33" s="71">
        <f t="shared" si="2"/>
        <v>2</v>
      </c>
      <c r="K33" s="146">
        <v>87.096774193548384</v>
      </c>
      <c r="L33" s="71">
        <f t="shared" si="3"/>
        <v>3</v>
      </c>
      <c r="M33" s="142">
        <v>2</v>
      </c>
      <c r="N33" s="175">
        <v>2</v>
      </c>
      <c r="O33" s="175">
        <v>2</v>
      </c>
      <c r="P33" s="147">
        <f t="shared" si="4"/>
        <v>6</v>
      </c>
      <c r="Q33" s="136">
        <v>155</v>
      </c>
      <c r="R33" s="136">
        <v>153</v>
      </c>
      <c r="S33" s="63">
        <f t="shared" si="5"/>
        <v>99</v>
      </c>
      <c r="T33" s="71">
        <f t="shared" si="6"/>
        <v>4</v>
      </c>
      <c r="U33" s="136">
        <v>8</v>
      </c>
      <c r="V33" s="136">
        <v>100</v>
      </c>
      <c r="W33" s="12">
        <f t="shared" si="7"/>
        <v>2</v>
      </c>
      <c r="X33" s="194">
        <v>61</v>
      </c>
      <c r="Y33" s="194">
        <v>622</v>
      </c>
      <c r="Z33" s="16">
        <f t="shared" si="0"/>
        <v>19</v>
      </c>
      <c r="AA33" s="16">
        <f t="shared" si="8"/>
        <v>95</v>
      </c>
      <c r="AD33" s="111"/>
    </row>
    <row r="34" spans="1:30" s="111" customFormat="1" ht="30" customHeight="1" x14ac:dyDescent="0.25">
      <c r="A34" s="76" t="s">
        <v>34</v>
      </c>
      <c r="B34" s="77">
        <v>7</v>
      </c>
      <c r="C34" s="138" t="s">
        <v>224</v>
      </c>
      <c r="D34" s="153" t="s">
        <v>405</v>
      </c>
      <c r="E34" s="137" t="s">
        <v>638</v>
      </c>
      <c r="F34" s="71">
        <f t="shared" si="1"/>
        <v>2</v>
      </c>
      <c r="G34" s="136">
        <v>64</v>
      </c>
      <c r="H34" s="136">
        <v>10</v>
      </c>
      <c r="I34" s="148">
        <v>10</v>
      </c>
      <c r="J34" s="71">
        <f t="shared" si="2"/>
        <v>2</v>
      </c>
      <c r="K34" s="146">
        <v>82.258064516129039</v>
      </c>
      <c r="L34" s="71">
        <f t="shared" si="3"/>
        <v>3</v>
      </c>
      <c r="M34" s="142">
        <v>2</v>
      </c>
      <c r="N34" s="175">
        <v>2</v>
      </c>
      <c r="O34" s="175">
        <v>2</v>
      </c>
      <c r="P34" s="147">
        <f t="shared" si="4"/>
        <v>6</v>
      </c>
      <c r="Q34" s="136">
        <v>228</v>
      </c>
      <c r="R34" s="136">
        <v>220</v>
      </c>
      <c r="S34" s="63">
        <f t="shared" si="5"/>
        <v>96</v>
      </c>
      <c r="T34" s="71">
        <f t="shared" si="6"/>
        <v>4</v>
      </c>
      <c r="U34" s="136">
        <v>70</v>
      </c>
      <c r="V34" s="136">
        <v>100</v>
      </c>
      <c r="W34" s="12">
        <f t="shared" si="7"/>
        <v>2</v>
      </c>
      <c r="X34" s="194">
        <v>31</v>
      </c>
      <c r="Y34" s="194">
        <v>691</v>
      </c>
      <c r="Z34" s="16">
        <f t="shared" ref="Z34:Z54" si="9">F34+J34+L34+P34+T34+W34</f>
        <v>19</v>
      </c>
      <c r="AA34" s="16">
        <f t="shared" si="8"/>
        <v>95</v>
      </c>
    </row>
    <row r="35" spans="1:30" s="111" customFormat="1" ht="30" customHeight="1" x14ac:dyDescent="0.25">
      <c r="A35" s="76" t="s">
        <v>34</v>
      </c>
      <c r="B35" s="77">
        <v>20</v>
      </c>
      <c r="C35" s="138" t="s">
        <v>230</v>
      </c>
      <c r="D35" s="153" t="s">
        <v>390</v>
      </c>
      <c r="E35" s="137" t="s">
        <v>638</v>
      </c>
      <c r="F35" s="71">
        <f t="shared" ref="F35:F54" si="10">IF(E35="23/24",2,0)</f>
        <v>2</v>
      </c>
      <c r="G35" s="136">
        <v>10</v>
      </c>
      <c r="H35" s="136">
        <v>4</v>
      </c>
      <c r="I35" s="148">
        <v>4</v>
      </c>
      <c r="J35" s="71">
        <f t="shared" ref="J35:J54" si="11">IF(ABS((H35-I35)/I35)&lt;=0.1,2,IF(AND(ABS((H35-I35)/I35)&gt;0.1,ABS((H35-I35)/I35)&lt;=0.2),1,0))</f>
        <v>2</v>
      </c>
      <c r="K35" s="146">
        <v>91.935483870967744</v>
      </c>
      <c r="L35" s="71">
        <f t="shared" ref="L35:L54" si="12">IF(K35&gt;90,4,IF(AND(K35&gt;80,K35&lt;=90),3,IF(AND(K35&gt;=50,K35&lt;=80),2,IF(AND(K35&gt;=10,K35&lt;50),1,0))))</f>
        <v>4</v>
      </c>
      <c r="M35" s="142">
        <v>2</v>
      </c>
      <c r="N35" s="175">
        <v>2</v>
      </c>
      <c r="O35" s="175">
        <v>2</v>
      </c>
      <c r="P35" s="147">
        <f t="shared" ref="P35:P54" si="13">SUM(M35:O35)</f>
        <v>6</v>
      </c>
      <c r="Q35" s="136">
        <v>68</v>
      </c>
      <c r="R35" s="136">
        <v>60</v>
      </c>
      <c r="S35" s="63">
        <f t="shared" ref="S35:S54" si="14">ROUND(R35/Q35*100,0)</f>
        <v>88</v>
      </c>
      <c r="T35" s="71">
        <f t="shared" ref="T35:T54" si="15">IF(S35&gt;90,4,IF(AND(S35&gt;80,S35&lt;=90),3,IF(AND(S35&gt;=50,S35&lt;=80),2,IF(AND(S35&gt;=10,S35&lt;50),1,0))))</f>
        <v>3</v>
      </c>
      <c r="U35" s="136">
        <v>11</v>
      </c>
      <c r="V35" s="136">
        <v>100</v>
      </c>
      <c r="W35" s="12">
        <f t="shared" ref="W35:W54" si="16">IF(V35&gt;=90,2,IF(V35&gt;=80,1,0))</f>
        <v>2</v>
      </c>
      <c r="X35" s="194">
        <v>10</v>
      </c>
      <c r="Y35" s="194">
        <v>51</v>
      </c>
      <c r="Z35" s="16">
        <f t="shared" si="9"/>
        <v>19</v>
      </c>
      <c r="AA35" s="16">
        <f t="shared" ref="AA35:AA54" si="17">ROUND(Z35/$Z$2*100,0)</f>
        <v>95</v>
      </c>
    </row>
    <row r="36" spans="1:30" s="111" customFormat="1" ht="30" customHeight="1" x14ac:dyDescent="0.25">
      <c r="A36" s="76" t="s">
        <v>34</v>
      </c>
      <c r="B36" s="77">
        <v>25</v>
      </c>
      <c r="C36" s="138" t="s">
        <v>231</v>
      </c>
      <c r="D36" s="153" t="s">
        <v>424</v>
      </c>
      <c r="E36" s="137" t="s">
        <v>638</v>
      </c>
      <c r="F36" s="71">
        <f t="shared" si="10"/>
        <v>2</v>
      </c>
      <c r="G36" s="136">
        <v>31</v>
      </c>
      <c r="H36" s="136">
        <v>5</v>
      </c>
      <c r="I36" s="148">
        <v>5</v>
      </c>
      <c r="J36" s="71">
        <f t="shared" si="11"/>
        <v>2</v>
      </c>
      <c r="K36" s="146">
        <v>85.483870967741936</v>
      </c>
      <c r="L36" s="71">
        <f t="shared" si="12"/>
        <v>3</v>
      </c>
      <c r="M36" s="142">
        <v>2</v>
      </c>
      <c r="N36" s="175">
        <v>2</v>
      </c>
      <c r="O36" s="175">
        <v>2</v>
      </c>
      <c r="P36" s="147">
        <f t="shared" si="13"/>
        <v>6</v>
      </c>
      <c r="Q36" s="136">
        <v>106</v>
      </c>
      <c r="R36" s="136">
        <v>104</v>
      </c>
      <c r="S36" s="63">
        <f t="shared" si="14"/>
        <v>98</v>
      </c>
      <c r="T36" s="71">
        <f t="shared" si="15"/>
        <v>4</v>
      </c>
      <c r="U36" s="136">
        <v>33</v>
      </c>
      <c r="V36" s="136">
        <v>94</v>
      </c>
      <c r="W36" s="12">
        <f t="shared" si="16"/>
        <v>2</v>
      </c>
      <c r="X36" s="194">
        <v>12</v>
      </c>
      <c r="Y36" s="194">
        <v>49</v>
      </c>
      <c r="Z36" s="16">
        <f t="shared" si="9"/>
        <v>19</v>
      </c>
      <c r="AA36" s="16">
        <f t="shared" si="17"/>
        <v>95</v>
      </c>
    </row>
    <row r="37" spans="1:30" s="111" customFormat="1" ht="30" customHeight="1" x14ac:dyDescent="0.25">
      <c r="A37" s="76" t="s">
        <v>34</v>
      </c>
      <c r="B37" s="77">
        <v>26</v>
      </c>
      <c r="C37" s="138" t="s">
        <v>599</v>
      </c>
      <c r="D37" s="153" t="s">
        <v>393</v>
      </c>
      <c r="E37" s="137" t="s">
        <v>638</v>
      </c>
      <c r="F37" s="71">
        <f t="shared" si="10"/>
        <v>2</v>
      </c>
      <c r="G37" s="136">
        <v>30</v>
      </c>
      <c r="H37" s="136">
        <v>4</v>
      </c>
      <c r="I37" s="148">
        <v>4</v>
      </c>
      <c r="J37" s="71">
        <f t="shared" si="11"/>
        <v>2</v>
      </c>
      <c r="K37" s="146">
        <v>85.483870967741936</v>
      </c>
      <c r="L37" s="71">
        <f t="shared" si="12"/>
        <v>3</v>
      </c>
      <c r="M37" s="142">
        <v>2</v>
      </c>
      <c r="N37" s="175">
        <v>2</v>
      </c>
      <c r="O37" s="175">
        <v>2</v>
      </c>
      <c r="P37" s="147">
        <f t="shared" si="13"/>
        <v>6</v>
      </c>
      <c r="Q37" s="136">
        <v>106</v>
      </c>
      <c r="R37" s="136">
        <v>101</v>
      </c>
      <c r="S37" s="63">
        <f t="shared" si="14"/>
        <v>95</v>
      </c>
      <c r="T37" s="71">
        <f t="shared" si="15"/>
        <v>4</v>
      </c>
      <c r="U37" s="136">
        <v>32</v>
      </c>
      <c r="V37" s="136">
        <v>100</v>
      </c>
      <c r="W37" s="12">
        <f t="shared" si="16"/>
        <v>2</v>
      </c>
      <c r="X37" s="194">
        <v>9</v>
      </c>
      <c r="Y37" s="194">
        <v>78</v>
      </c>
      <c r="Z37" s="16">
        <f t="shared" si="9"/>
        <v>19</v>
      </c>
      <c r="AA37" s="16">
        <f t="shared" si="17"/>
        <v>95</v>
      </c>
    </row>
    <row r="38" spans="1:30" s="139" customFormat="1" ht="30" customHeight="1" x14ac:dyDescent="0.25">
      <c r="A38" s="76" t="s">
        <v>34</v>
      </c>
      <c r="B38" s="77">
        <v>40</v>
      </c>
      <c r="C38" s="138" t="s">
        <v>235</v>
      </c>
      <c r="D38" s="153" t="s">
        <v>413</v>
      </c>
      <c r="E38" s="137" t="s">
        <v>638</v>
      </c>
      <c r="F38" s="71">
        <f t="shared" si="10"/>
        <v>2</v>
      </c>
      <c r="G38" s="136">
        <v>52</v>
      </c>
      <c r="H38" s="136">
        <v>10</v>
      </c>
      <c r="I38" s="148">
        <v>10</v>
      </c>
      <c r="J38" s="71">
        <f t="shared" si="11"/>
        <v>2</v>
      </c>
      <c r="K38" s="146">
        <v>90.322580645161281</v>
      </c>
      <c r="L38" s="71">
        <f t="shared" si="12"/>
        <v>4</v>
      </c>
      <c r="M38" s="142">
        <v>2</v>
      </c>
      <c r="N38" s="175">
        <v>2</v>
      </c>
      <c r="O38" s="175">
        <v>2</v>
      </c>
      <c r="P38" s="147">
        <f t="shared" si="13"/>
        <v>6</v>
      </c>
      <c r="Q38" s="136">
        <v>259</v>
      </c>
      <c r="R38" s="136">
        <v>232</v>
      </c>
      <c r="S38" s="63">
        <f t="shared" si="14"/>
        <v>90</v>
      </c>
      <c r="T38" s="71">
        <f t="shared" si="15"/>
        <v>3</v>
      </c>
      <c r="U38" s="136">
        <v>73</v>
      </c>
      <c r="V38" s="136">
        <v>100</v>
      </c>
      <c r="W38" s="12">
        <f t="shared" si="16"/>
        <v>2</v>
      </c>
      <c r="X38" s="194">
        <v>77</v>
      </c>
      <c r="Y38" s="194">
        <v>137</v>
      </c>
      <c r="Z38" s="16">
        <f t="shared" si="9"/>
        <v>19</v>
      </c>
      <c r="AA38" s="16">
        <f t="shared" si="17"/>
        <v>95</v>
      </c>
    </row>
    <row r="39" spans="1:30" s="111" customFormat="1" ht="30" customHeight="1" x14ac:dyDescent="0.25">
      <c r="A39" s="76" t="s">
        <v>34</v>
      </c>
      <c r="B39" s="77">
        <v>43</v>
      </c>
      <c r="C39" s="138" t="s">
        <v>611</v>
      </c>
      <c r="D39" s="153" t="s">
        <v>414</v>
      </c>
      <c r="E39" s="137" t="s">
        <v>638</v>
      </c>
      <c r="F39" s="71">
        <f t="shared" si="10"/>
        <v>2</v>
      </c>
      <c r="G39" s="136">
        <v>108</v>
      </c>
      <c r="H39" s="136">
        <v>12</v>
      </c>
      <c r="I39" s="148">
        <v>12</v>
      </c>
      <c r="J39" s="71">
        <f t="shared" si="11"/>
        <v>2</v>
      </c>
      <c r="K39" s="146">
        <v>100</v>
      </c>
      <c r="L39" s="71">
        <f t="shared" si="12"/>
        <v>4</v>
      </c>
      <c r="M39" s="142">
        <v>1</v>
      </c>
      <c r="N39" s="175">
        <v>2</v>
      </c>
      <c r="O39" s="175">
        <v>2</v>
      </c>
      <c r="P39" s="147">
        <f t="shared" si="13"/>
        <v>5</v>
      </c>
      <c r="Q39" s="136">
        <v>310</v>
      </c>
      <c r="R39" s="136">
        <v>306</v>
      </c>
      <c r="S39" s="63">
        <f t="shared" si="14"/>
        <v>99</v>
      </c>
      <c r="T39" s="71">
        <f t="shared" si="15"/>
        <v>4</v>
      </c>
      <c r="U39" s="136">
        <v>117</v>
      </c>
      <c r="V39" s="136">
        <v>98</v>
      </c>
      <c r="W39" s="12">
        <f t="shared" si="16"/>
        <v>2</v>
      </c>
      <c r="X39" s="194">
        <v>28</v>
      </c>
      <c r="Y39" s="194">
        <v>170</v>
      </c>
      <c r="Z39" s="16">
        <f t="shared" si="9"/>
        <v>19</v>
      </c>
      <c r="AA39" s="16">
        <f t="shared" si="17"/>
        <v>95</v>
      </c>
    </row>
    <row r="40" spans="1:30" s="111" customFormat="1" ht="30" customHeight="1" x14ac:dyDescent="0.25">
      <c r="A40" s="76" t="s">
        <v>34</v>
      </c>
      <c r="B40" s="77">
        <v>44</v>
      </c>
      <c r="C40" s="138" t="s">
        <v>236</v>
      </c>
      <c r="D40" s="153" t="s">
        <v>431</v>
      </c>
      <c r="E40" s="137" t="s">
        <v>638</v>
      </c>
      <c r="F40" s="71">
        <f t="shared" si="10"/>
        <v>2</v>
      </c>
      <c r="G40" s="136">
        <v>75</v>
      </c>
      <c r="H40" s="136">
        <v>14</v>
      </c>
      <c r="I40" s="148">
        <v>14</v>
      </c>
      <c r="J40" s="71">
        <f t="shared" si="11"/>
        <v>2</v>
      </c>
      <c r="K40" s="146">
        <v>88.709677419354833</v>
      </c>
      <c r="L40" s="71">
        <f t="shared" si="12"/>
        <v>3</v>
      </c>
      <c r="M40" s="142">
        <v>2</v>
      </c>
      <c r="N40" s="175">
        <v>2</v>
      </c>
      <c r="O40" s="175">
        <v>2</v>
      </c>
      <c r="P40" s="147">
        <f t="shared" si="13"/>
        <v>6</v>
      </c>
      <c r="Q40" s="136">
        <v>313</v>
      </c>
      <c r="R40" s="136">
        <v>311</v>
      </c>
      <c r="S40" s="63">
        <f t="shared" si="14"/>
        <v>99</v>
      </c>
      <c r="T40" s="71">
        <f t="shared" si="15"/>
        <v>4</v>
      </c>
      <c r="U40" s="136">
        <v>79</v>
      </c>
      <c r="V40" s="136">
        <v>100</v>
      </c>
      <c r="W40" s="12">
        <f t="shared" si="16"/>
        <v>2</v>
      </c>
      <c r="X40" s="194">
        <v>94</v>
      </c>
      <c r="Y40" s="194">
        <v>340</v>
      </c>
      <c r="Z40" s="16">
        <f t="shared" si="9"/>
        <v>19</v>
      </c>
      <c r="AA40" s="16">
        <f t="shared" si="17"/>
        <v>95</v>
      </c>
    </row>
    <row r="41" spans="1:30" s="111" customFormat="1" ht="30" customHeight="1" x14ac:dyDescent="0.25">
      <c r="A41" s="76" t="s">
        <v>34</v>
      </c>
      <c r="B41" s="77">
        <v>46</v>
      </c>
      <c r="C41" s="138" t="s">
        <v>612</v>
      </c>
      <c r="D41" s="153" t="s">
        <v>433</v>
      </c>
      <c r="E41" s="137" t="s">
        <v>638</v>
      </c>
      <c r="F41" s="71">
        <f t="shared" si="10"/>
        <v>2</v>
      </c>
      <c r="G41" s="136">
        <v>83</v>
      </c>
      <c r="H41" s="136">
        <v>15</v>
      </c>
      <c r="I41" s="148">
        <v>15</v>
      </c>
      <c r="J41" s="71">
        <f t="shared" si="11"/>
        <v>2</v>
      </c>
      <c r="K41" s="146">
        <v>87.096774193548384</v>
      </c>
      <c r="L41" s="71">
        <f t="shared" si="12"/>
        <v>3</v>
      </c>
      <c r="M41" s="142">
        <v>2</v>
      </c>
      <c r="N41" s="175">
        <v>2</v>
      </c>
      <c r="O41" s="175">
        <v>2</v>
      </c>
      <c r="P41" s="147">
        <f t="shared" si="13"/>
        <v>6</v>
      </c>
      <c r="Q41" s="136">
        <v>320</v>
      </c>
      <c r="R41" s="136">
        <v>315</v>
      </c>
      <c r="S41" s="63">
        <f t="shared" si="14"/>
        <v>98</v>
      </c>
      <c r="T41" s="71">
        <f t="shared" si="15"/>
        <v>4</v>
      </c>
      <c r="U41" s="136">
        <v>105</v>
      </c>
      <c r="V41" s="136">
        <v>100</v>
      </c>
      <c r="W41" s="12">
        <f t="shared" si="16"/>
        <v>2</v>
      </c>
      <c r="X41" s="194">
        <v>100</v>
      </c>
      <c r="Y41" s="194">
        <v>725</v>
      </c>
      <c r="Z41" s="16">
        <f t="shared" si="9"/>
        <v>19</v>
      </c>
      <c r="AA41" s="16">
        <f t="shared" si="17"/>
        <v>95</v>
      </c>
    </row>
    <row r="42" spans="1:30" s="111" customFormat="1" ht="30" customHeight="1" x14ac:dyDescent="0.25">
      <c r="A42" s="76" t="s">
        <v>34</v>
      </c>
      <c r="B42" s="77">
        <v>49</v>
      </c>
      <c r="C42" s="138" t="s">
        <v>238</v>
      </c>
      <c r="D42" s="153" t="s">
        <v>399</v>
      </c>
      <c r="E42" s="137" t="s">
        <v>638</v>
      </c>
      <c r="F42" s="71">
        <f t="shared" si="10"/>
        <v>2</v>
      </c>
      <c r="G42" s="136">
        <v>44</v>
      </c>
      <c r="H42" s="136">
        <v>7</v>
      </c>
      <c r="I42" s="148">
        <v>7</v>
      </c>
      <c r="J42" s="71">
        <f t="shared" si="11"/>
        <v>2</v>
      </c>
      <c r="K42" s="146">
        <v>88.709677419354833</v>
      </c>
      <c r="L42" s="71">
        <f t="shared" si="12"/>
        <v>3</v>
      </c>
      <c r="M42" s="142">
        <v>2</v>
      </c>
      <c r="N42" s="175">
        <v>2</v>
      </c>
      <c r="O42" s="175">
        <v>2</v>
      </c>
      <c r="P42" s="147">
        <f t="shared" si="13"/>
        <v>6</v>
      </c>
      <c r="Q42" s="136">
        <v>165</v>
      </c>
      <c r="R42" s="136">
        <v>155</v>
      </c>
      <c r="S42" s="63">
        <f t="shared" si="14"/>
        <v>94</v>
      </c>
      <c r="T42" s="71">
        <f t="shared" si="15"/>
        <v>4</v>
      </c>
      <c r="U42" s="136">
        <v>50</v>
      </c>
      <c r="V42" s="136">
        <v>100</v>
      </c>
      <c r="W42" s="12">
        <f t="shared" si="16"/>
        <v>2</v>
      </c>
      <c r="X42" s="194">
        <v>12</v>
      </c>
      <c r="Y42" s="194">
        <v>57</v>
      </c>
      <c r="Z42" s="16">
        <f t="shared" si="9"/>
        <v>19</v>
      </c>
      <c r="AA42" s="16">
        <f t="shared" si="17"/>
        <v>95</v>
      </c>
    </row>
    <row r="43" spans="1:30" s="111" customFormat="1" ht="30" customHeight="1" x14ac:dyDescent="0.25">
      <c r="A43" s="76" t="s">
        <v>34</v>
      </c>
      <c r="B43" s="77">
        <v>14</v>
      </c>
      <c r="C43" s="138" t="s">
        <v>227</v>
      </c>
      <c r="D43" s="153" t="s">
        <v>434</v>
      </c>
      <c r="E43" s="137" t="s">
        <v>638</v>
      </c>
      <c r="F43" s="71">
        <f t="shared" si="10"/>
        <v>2</v>
      </c>
      <c r="G43" s="136">
        <v>92</v>
      </c>
      <c r="H43" s="136">
        <v>12</v>
      </c>
      <c r="I43" s="148">
        <v>12</v>
      </c>
      <c r="J43" s="71">
        <f t="shared" si="11"/>
        <v>2</v>
      </c>
      <c r="K43" s="146">
        <v>91.935483870967744</v>
      </c>
      <c r="L43" s="71">
        <f t="shared" si="12"/>
        <v>4</v>
      </c>
      <c r="M43" s="142">
        <v>2</v>
      </c>
      <c r="N43" s="175">
        <v>2</v>
      </c>
      <c r="O43" s="175">
        <v>0</v>
      </c>
      <c r="P43" s="147">
        <f t="shared" si="13"/>
        <v>4</v>
      </c>
      <c r="Q43" s="136">
        <v>286</v>
      </c>
      <c r="R43" s="136">
        <v>275</v>
      </c>
      <c r="S43" s="63">
        <f t="shared" si="14"/>
        <v>96</v>
      </c>
      <c r="T43" s="71">
        <f t="shared" si="15"/>
        <v>4</v>
      </c>
      <c r="U43" s="136">
        <v>107</v>
      </c>
      <c r="V43" s="136">
        <v>100</v>
      </c>
      <c r="W43" s="12">
        <f t="shared" si="16"/>
        <v>2</v>
      </c>
      <c r="X43" s="194">
        <v>29</v>
      </c>
      <c r="Y43" s="194">
        <v>55</v>
      </c>
      <c r="Z43" s="16">
        <f t="shared" si="9"/>
        <v>18</v>
      </c>
      <c r="AA43" s="16">
        <f t="shared" si="17"/>
        <v>90</v>
      </c>
    </row>
    <row r="44" spans="1:30" s="111" customFormat="1" ht="30" customHeight="1" x14ac:dyDescent="0.25">
      <c r="A44" s="76" t="s">
        <v>34</v>
      </c>
      <c r="B44" s="77">
        <v>19</v>
      </c>
      <c r="C44" s="138" t="s">
        <v>229</v>
      </c>
      <c r="D44" s="153" t="s">
        <v>407</v>
      </c>
      <c r="E44" s="137" t="s">
        <v>638</v>
      </c>
      <c r="F44" s="71">
        <f t="shared" si="10"/>
        <v>2</v>
      </c>
      <c r="G44" s="136">
        <v>55</v>
      </c>
      <c r="H44" s="136">
        <v>12</v>
      </c>
      <c r="I44" s="148">
        <v>12</v>
      </c>
      <c r="J44" s="71">
        <f t="shared" si="11"/>
        <v>2</v>
      </c>
      <c r="K44" s="146">
        <v>93.548387096774192</v>
      </c>
      <c r="L44" s="71">
        <f t="shared" si="12"/>
        <v>4</v>
      </c>
      <c r="M44" s="142">
        <v>2</v>
      </c>
      <c r="N44" s="175">
        <v>2</v>
      </c>
      <c r="O44" s="175">
        <v>2</v>
      </c>
      <c r="P44" s="147">
        <f t="shared" si="13"/>
        <v>6</v>
      </c>
      <c r="Q44" s="136">
        <v>263</v>
      </c>
      <c r="R44" s="136">
        <v>210</v>
      </c>
      <c r="S44" s="63">
        <f t="shared" si="14"/>
        <v>80</v>
      </c>
      <c r="T44" s="71">
        <f t="shared" si="15"/>
        <v>2</v>
      </c>
      <c r="U44" s="136">
        <v>57</v>
      </c>
      <c r="V44" s="136">
        <v>98</v>
      </c>
      <c r="W44" s="12">
        <f t="shared" si="16"/>
        <v>2</v>
      </c>
      <c r="X44" s="194">
        <v>60</v>
      </c>
      <c r="Y44" s="194">
        <v>229</v>
      </c>
      <c r="Z44" s="16">
        <f t="shared" si="9"/>
        <v>18</v>
      </c>
      <c r="AA44" s="16">
        <f t="shared" si="17"/>
        <v>90</v>
      </c>
    </row>
    <row r="45" spans="1:30" s="111" customFormat="1" ht="30" customHeight="1" x14ac:dyDescent="0.25">
      <c r="A45" s="76" t="s">
        <v>34</v>
      </c>
      <c r="B45" s="77">
        <v>32</v>
      </c>
      <c r="C45" s="138" t="s">
        <v>585</v>
      </c>
      <c r="D45" s="153" t="s">
        <v>425</v>
      </c>
      <c r="E45" s="137" t="s">
        <v>638</v>
      </c>
      <c r="F45" s="71">
        <f t="shared" si="10"/>
        <v>2</v>
      </c>
      <c r="G45" s="136">
        <v>69</v>
      </c>
      <c r="H45" s="136">
        <v>13</v>
      </c>
      <c r="I45" s="148">
        <v>13</v>
      </c>
      <c r="J45" s="71">
        <f t="shared" si="11"/>
        <v>2</v>
      </c>
      <c r="K45" s="146">
        <v>80.645161290322577</v>
      </c>
      <c r="L45" s="71">
        <f t="shared" si="12"/>
        <v>3</v>
      </c>
      <c r="M45" s="142">
        <v>2</v>
      </c>
      <c r="N45" s="175">
        <v>2</v>
      </c>
      <c r="O45" s="175">
        <v>2</v>
      </c>
      <c r="P45" s="147">
        <f t="shared" si="13"/>
        <v>6</v>
      </c>
      <c r="Q45" s="136">
        <v>278</v>
      </c>
      <c r="R45" s="136">
        <v>243</v>
      </c>
      <c r="S45" s="63">
        <f t="shared" si="14"/>
        <v>87</v>
      </c>
      <c r="T45" s="71">
        <f t="shared" si="15"/>
        <v>3</v>
      </c>
      <c r="U45" s="136">
        <v>81</v>
      </c>
      <c r="V45" s="136">
        <v>99</v>
      </c>
      <c r="W45" s="12">
        <f t="shared" si="16"/>
        <v>2</v>
      </c>
      <c r="X45" s="194">
        <v>61</v>
      </c>
      <c r="Y45" s="194">
        <v>255</v>
      </c>
      <c r="Z45" s="16">
        <f t="shared" si="9"/>
        <v>18</v>
      </c>
      <c r="AA45" s="16">
        <f t="shared" si="17"/>
        <v>90</v>
      </c>
    </row>
    <row r="46" spans="1:30" s="111" customFormat="1" ht="30" customHeight="1" x14ac:dyDescent="0.25">
      <c r="A46" s="76" t="s">
        <v>34</v>
      </c>
      <c r="B46" s="77">
        <v>38</v>
      </c>
      <c r="C46" s="138" t="s">
        <v>607</v>
      </c>
      <c r="D46" s="153" t="s">
        <v>436</v>
      </c>
      <c r="E46" s="137" t="s">
        <v>638</v>
      </c>
      <c r="F46" s="71">
        <f t="shared" si="10"/>
        <v>2</v>
      </c>
      <c r="G46" s="136">
        <v>77</v>
      </c>
      <c r="H46" s="136">
        <v>12</v>
      </c>
      <c r="I46" s="148">
        <v>12</v>
      </c>
      <c r="J46" s="71">
        <f t="shared" si="11"/>
        <v>2</v>
      </c>
      <c r="K46" s="146">
        <v>91.935483870967744</v>
      </c>
      <c r="L46" s="71">
        <f t="shared" si="12"/>
        <v>4</v>
      </c>
      <c r="M46" s="142">
        <v>2</v>
      </c>
      <c r="N46" s="175">
        <v>2</v>
      </c>
      <c r="O46" s="175">
        <v>2</v>
      </c>
      <c r="P46" s="147">
        <f t="shared" si="13"/>
        <v>6</v>
      </c>
      <c r="Q46" s="136">
        <v>303</v>
      </c>
      <c r="R46" s="136">
        <v>228</v>
      </c>
      <c r="S46" s="63">
        <f t="shared" si="14"/>
        <v>75</v>
      </c>
      <c r="T46" s="71">
        <f t="shared" si="15"/>
        <v>2</v>
      </c>
      <c r="U46" s="136">
        <v>82</v>
      </c>
      <c r="V46" s="136">
        <v>100</v>
      </c>
      <c r="W46" s="12">
        <f t="shared" si="16"/>
        <v>2</v>
      </c>
      <c r="X46" s="194">
        <v>37</v>
      </c>
      <c r="Y46" s="194">
        <v>179</v>
      </c>
      <c r="Z46" s="16">
        <f t="shared" si="9"/>
        <v>18</v>
      </c>
      <c r="AA46" s="16">
        <f t="shared" si="17"/>
        <v>90</v>
      </c>
    </row>
    <row r="47" spans="1:30" s="111" customFormat="1" ht="30" customHeight="1" x14ac:dyDescent="0.25">
      <c r="A47" s="76" t="s">
        <v>34</v>
      </c>
      <c r="B47" s="77">
        <v>39</v>
      </c>
      <c r="C47" s="138" t="s">
        <v>608</v>
      </c>
      <c r="D47" s="153" t="s">
        <v>410</v>
      </c>
      <c r="E47" s="137" t="s">
        <v>638</v>
      </c>
      <c r="F47" s="71">
        <f t="shared" si="10"/>
        <v>2</v>
      </c>
      <c r="G47" s="136">
        <v>62</v>
      </c>
      <c r="H47" s="136">
        <v>12</v>
      </c>
      <c r="I47" s="148">
        <v>12</v>
      </c>
      <c r="J47" s="71">
        <f t="shared" si="11"/>
        <v>2</v>
      </c>
      <c r="K47" s="146">
        <v>87.096774193548384</v>
      </c>
      <c r="L47" s="71">
        <f t="shared" si="12"/>
        <v>3</v>
      </c>
      <c r="M47" s="142">
        <v>2</v>
      </c>
      <c r="N47" s="175">
        <v>2</v>
      </c>
      <c r="O47" s="175">
        <v>2</v>
      </c>
      <c r="P47" s="147">
        <f t="shared" si="13"/>
        <v>6</v>
      </c>
      <c r="Q47" s="136">
        <v>313</v>
      </c>
      <c r="R47" s="136">
        <v>282</v>
      </c>
      <c r="S47" s="63">
        <f t="shared" si="14"/>
        <v>90</v>
      </c>
      <c r="T47" s="71">
        <f t="shared" si="15"/>
        <v>3</v>
      </c>
      <c r="U47" s="136">
        <v>102</v>
      </c>
      <c r="V47" s="136">
        <v>98</v>
      </c>
      <c r="W47" s="12">
        <f t="shared" si="16"/>
        <v>2</v>
      </c>
      <c r="X47" s="194">
        <v>117</v>
      </c>
      <c r="Y47" s="194">
        <v>149</v>
      </c>
      <c r="Z47" s="16">
        <f t="shared" si="9"/>
        <v>18</v>
      </c>
      <c r="AA47" s="16">
        <f t="shared" si="17"/>
        <v>90</v>
      </c>
    </row>
    <row r="48" spans="1:30" s="111" customFormat="1" ht="30" customHeight="1" x14ac:dyDescent="0.25">
      <c r="A48" s="76" t="s">
        <v>34</v>
      </c>
      <c r="B48" s="77">
        <v>48</v>
      </c>
      <c r="C48" s="138" t="s">
        <v>613</v>
      </c>
      <c r="D48" s="153" t="s">
        <v>423</v>
      </c>
      <c r="E48" s="137" t="s">
        <v>638</v>
      </c>
      <c r="F48" s="71">
        <f t="shared" si="10"/>
        <v>2</v>
      </c>
      <c r="G48" s="136">
        <v>88</v>
      </c>
      <c r="H48" s="136">
        <v>12</v>
      </c>
      <c r="I48" s="148">
        <v>12</v>
      </c>
      <c r="J48" s="71">
        <f t="shared" si="11"/>
        <v>2</v>
      </c>
      <c r="K48" s="146">
        <v>91.935483870967744</v>
      </c>
      <c r="L48" s="71">
        <f t="shared" si="12"/>
        <v>4</v>
      </c>
      <c r="M48" s="142">
        <v>2</v>
      </c>
      <c r="N48" s="175">
        <v>2</v>
      </c>
      <c r="O48" s="175">
        <v>2</v>
      </c>
      <c r="P48" s="147">
        <f t="shared" si="13"/>
        <v>6</v>
      </c>
      <c r="Q48" s="136">
        <v>279</v>
      </c>
      <c r="R48" s="136">
        <v>157</v>
      </c>
      <c r="S48" s="63">
        <f t="shared" si="14"/>
        <v>56</v>
      </c>
      <c r="T48" s="71">
        <f t="shared" si="15"/>
        <v>2</v>
      </c>
      <c r="U48" s="136">
        <v>104</v>
      </c>
      <c r="V48" s="136">
        <v>100</v>
      </c>
      <c r="W48" s="12">
        <f t="shared" si="16"/>
        <v>2</v>
      </c>
      <c r="X48" s="194">
        <v>33</v>
      </c>
      <c r="Y48" s="194">
        <v>380</v>
      </c>
      <c r="Z48" s="16">
        <f t="shared" si="9"/>
        <v>18</v>
      </c>
      <c r="AA48" s="16">
        <f t="shared" si="17"/>
        <v>90</v>
      </c>
    </row>
    <row r="49" spans="1:30" ht="30" customHeight="1" x14ac:dyDescent="0.25">
      <c r="A49" s="76" t="s">
        <v>34</v>
      </c>
      <c r="B49" s="77">
        <v>24</v>
      </c>
      <c r="C49" s="138" t="s">
        <v>624</v>
      </c>
      <c r="D49" s="153" t="s">
        <v>437</v>
      </c>
      <c r="E49" s="137" t="s">
        <v>638</v>
      </c>
      <c r="F49" s="71">
        <f t="shared" si="10"/>
        <v>2</v>
      </c>
      <c r="G49" s="136">
        <v>89</v>
      </c>
      <c r="H49" s="136">
        <v>9</v>
      </c>
      <c r="I49" s="148">
        <v>9</v>
      </c>
      <c r="J49" s="71">
        <f t="shared" si="11"/>
        <v>2</v>
      </c>
      <c r="K49" s="146">
        <v>85.483870967741936</v>
      </c>
      <c r="L49" s="71">
        <f t="shared" si="12"/>
        <v>3</v>
      </c>
      <c r="M49" s="142">
        <v>2</v>
      </c>
      <c r="N49" s="175">
        <v>2</v>
      </c>
      <c r="O49" s="175">
        <v>0</v>
      </c>
      <c r="P49" s="147">
        <f t="shared" si="13"/>
        <v>4</v>
      </c>
      <c r="Q49" s="136">
        <v>150</v>
      </c>
      <c r="R49" s="136">
        <v>130</v>
      </c>
      <c r="S49" s="63">
        <f t="shared" si="14"/>
        <v>87</v>
      </c>
      <c r="T49" s="71">
        <f t="shared" si="15"/>
        <v>3</v>
      </c>
      <c r="U49" s="136">
        <v>118</v>
      </c>
      <c r="V49" s="136">
        <v>100</v>
      </c>
      <c r="W49" s="12">
        <f t="shared" si="16"/>
        <v>2</v>
      </c>
      <c r="X49" s="194">
        <v>35</v>
      </c>
      <c r="Y49" s="194">
        <v>104</v>
      </c>
      <c r="Z49" s="16">
        <f t="shared" si="9"/>
        <v>16</v>
      </c>
      <c r="AA49" s="16">
        <f t="shared" si="17"/>
        <v>80</v>
      </c>
      <c r="AD49" s="111"/>
    </row>
    <row r="50" spans="1:30" ht="30" customHeight="1" x14ac:dyDescent="0.25">
      <c r="A50" s="76" t="s">
        <v>34</v>
      </c>
      <c r="B50" s="77">
        <v>50</v>
      </c>
      <c r="C50" s="138" t="s">
        <v>220</v>
      </c>
      <c r="D50" s="153" t="s">
        <v>411</v>
      </c>
      <c r="E50" s="137" t="s">
        <v>638</v>
      </c>
      <c r="F50" s="71">
        <f t="shared" si="10"/>
        <v>2</v>
      </c>
      <c r="G50" s="136">
        <v>40</v>
      </c>
      <c r="H50" s="136">
        <v>7</v>
      </c>
      <c r="I50" s="148">
        <v>7</v>
      </c>
      <c r="J50" s="71">
        <f t="shared" si="11"/>
        <v>2</v>
      </c>
      <c r="K50" s="146">
        <v>91.935483870967744</v>
      </c>
      <c r="L50" s="71">
        <f t="shared" si="12"/>
        <v>4</v>
      </c>
      <c r="M50" s="142">
        <v>1</v>
      </c>
      <c r="N50" s="175">
        <v>1</v>
      </c>
      <c r="O50" s="175">
        <v>1</v>
      </c>
      <c r="P50" s="147">
        <f t="shared" si="13"/>
        <v>3</v>
      </c>
      <c r="Q50" s="136">
        <v>78</v>
      </c>
      <c r="R50" s="136">
        <v>66</v>
      </c>
      <c r="S50" s="63">
        <f t="shared" si="14"/>
        <v>85</v>
      </c>
      <c r="T50" s="71">
        <f t="shared" si="15"/>
        <v>3</v>
      </c>
      <c r="U50" s="136">
        <v>72</v>
      </c>
      <c r="V50" s="136">
        <v>100</v>
      </c>
      <c r="W50" s="12">
        <f t="shared" si="16"/>
        <v>2</v>
      </c>
      <c r="X50" s="194">
        <v>13</v>
      </c>
      <c r="Y50" s="194">
        <v>75</v>
      </c>
      <c r="Z50" s="16">
        <f t="shared" si="9"/>
        <v>16</v>
      </c>
      <c r="AA50" s="16">
        <f t="shared" si="17"/>
        <v>80</v>
      </c>
      <c r="AD50" s="111"/>
    </row>
    <row r="51" spans="1:30" ht="30" customHeight="1" x14ac:dyDescent="0.25">
      <c r="A51" s="76" t="s">
        <v>34</v>
      </c>
      <c r="B51" s="77">
        <v>3</v>
      </c>
      <c r="C51" s="138" t="s">
        <v>587</v>
      </c>
      <c r="D51" s="153" t="s">
        <v>438</v>
      </c>
      <c r="E51" s="137" t="s">
        <v>638</v>
      </c>
      <c r="F51" s="71">
        <f t="shared" si="10"/>
        <v>2</v>
      </c>
      <c r="G51" s="136">
        <v>86</v>
      </c>
      <c r="H51" s="136">
        <v>12</v>
      </c>
      <c r="I51" s="148">
        <v>12</v>
      </c>
      <c r="J51" s="71">
        <f t="shared" si="11"/>
        <v>2</v>
      </c>
      <c r="K51" s="146">
        <v>93.548387096774192</v>
      </c>
      <c r="L51" s="71">
        <f t="shared" si="12"/>
        <v>4</v>
      </c>
      <c r="M51" s="142">
        <v>0</v>
      </c>
      <c r="N51" s="175">
        <v>0</v>
      </c>
      <c r="O51" s="175">
        <v>0</v>
      </c>
      <c r="P51" s="147">
        <f t="shared" si="13"/>
        <v>0</v>
      </c>
      <c r="Q51" s="136">
        <v>274</v>
      </c>
      <c r="R51" s="136">
        <v>155</v>
      </c>
      <c r="S51" s="63">
        <f t="shared" si="14"/>
        <v>57</v>
      </c>
      <c r="T51" s="71">
        <f t="shared" si="15"/>
        <v>2</v>
      </c>
      <c r="U51" s="136">
        <v>99</v>
      </c>
      <c r="V51" s="136">
        <v>100</v>
      </c>
      <c r="W51" s="12">
        <f t="shared" si="16"/>
        <v>2</v>
      </c>
      <c r="X51" s="194">
        <v>17</v>
      </c>
      <c r="Y51" s="194">
        <v>77</v>
      </c>
      <c r="Z51" s="16">
        <f t="shared" si="9"/>
        <v>12</v>
      </c>
      <c r="AA51" s="16">
        <f t="shared" si="17"/>
        <v>60</v>
      </c>
      <c r="AD51" s="111"/>
    </row>
    <row r="52" spans="1:30" ht="30" customHeight="1" x14ac:dyDescent="0.25">
      <c r="A52" s="76" t="s">
        <v>34</v>
      </c>
      <c r="B52" s="77">
        <v>12</v>
      </c>
      <c r="C52" s="138" t="s">
        <v>592</v>
      </c>
      <c r="D52" s="153" t="s">
        <v>432</v>
      </c>
      <c r="E52" s="137" t="s">
        <v>638</v>
      </c>
      <c r="F52" s="71">
        <f t="shared" si="10"/>
        <v>2</v>
      </c>
      <c r="G52" s="136">
        <v>66</v>
      </c>
      <c r="H52" s="136">
        <v>7</v>
      </c>
      <c r="I52" s="148">
        <v>7</v>
      </c>
      <c r="J52" s="71">
        <f t="shared" si="11"/>
        <v>2</v>
      </c>
      <c r="K52" s="146">
        <v>88.709677419354833</v>
      </c>
      <c r="L52" s="71">
        <f t="shared" si="12"/>
        <v>3</v>
      </c>
      <c r="M52" s="142">
        <v>0</v>
      </c>
      <c r="N52" s="175">
        <v>0</v>
      </c>
      <c r="O52" s="175">
        <v>0</v>
      </c>
      <c r="P52" s="147">
        <f t="shared" si="13"/>
        <v>0</v>
      </c>
      <c r="Q52" s="136">
        <v>151</v>
      </c>
      <c r="R52" s="136">
        <v>98</v>
      </c>
      <c r="S52" s="63">
        <f t="shared" si="14"/>
        <v>65</v>
      </c>
      <c r="T52" s="71">
        <f t="shared" si="15"/>
        <v>2</v>
      </c>
      <c r="U52" s="136">
        <v>72</v>
      </c>
      <c r="V52" s="136">
        <v>98</v>
      </c>
      <c r="W52" s="12">
        <f t="shared" si="16"/>
        <v>2</v>
      </c>
      <c r="X52" s="194">
        <v>17</v>
      </c>
      <c r="Y52" s="194">
        <v>38</v>
      </c>
      <c r="Z52" s="16">
        <f t="shared" si="9"/>
        <v>11</v>
      </c>
      <c r="AA52" s="16">
        <f t="shared" si="17"/>
        <v>55</v>
      </c>
      <c r="AD52" s="111"/>
    </row>
    <row r="53" spans="1:30" ht="30" customHeight="1" x14ac:dyDescent="0.25">
      <c r="A53" s="76" t="s">
        <v>34</v>
      </c>
      <c r="B53" s="77">
        <v>28</v>
      </c>
      <c r="C53" s="138" t="s">
        <v>601</v>
      </c>
      <c r="D53" s="153" t="s">
        <v>428</v>
      </c>
      <c r="E53" s="137" t="s">
        <v>638</v>
      </c>
      <c r="F53" s="71">
        <f t="shared" si="10"/>
        <v>2</v>
      </c>
      <c r="G53" s="136">
        <v>92</v>
      </c>
      <c r="H53" s="136">
        <v>13</v>
      </c>
      <c r="I53" s="148">
        <v>13</v>
      </c>
      <c r="J53" s="71">
        <f t="shared" si="11"/>
        <v>2</v>
      </c>
      <c r="K53" s="146">
        <v>85.483870967741936</v>
      </c>
      <c r="L53" s="71">
        <f t="shared" si="12"/>
        <v>3</v>
      </c>
      <c r="M53" s="142">
        <v>0</v>
      </c>
      <c r="N53" s="175">
        <v>0</v>
      </c>
      <c r="O53" s="175">
        <v>0</v>
      </c>
      <c r="P53" s="147">
        <f t="shared" si="13"/>
        <v>0</v>
      </c>
      <c r="Q53" s="136">
        <v>291</v>
      </c>
      <c r="R53" s="136">
        <v>194</v>
      </c>
      <c r="S53" s="63">
        <f t="shared" si="14"/>
        <v>67</v>
      </c>
      <c r="T53" s="71">
        <f t="shared" si="15"/>
        <v>2</v>
      </c>
      <c r="U53" s="136">
        <v>104</v>
      </c>
      <c r="V53" s="136">
        <v>99</v>
      </c>
      <c r="W53" s="12">
        <f t="shared" si="16"/>
        <v>2</v>
      </c>
      <c r="X53" s="194">
        <v>45</v>
      </c>
      <c r="Y53" s="194">
        <v>44</v>
      </c>
      <c r="Z53" s="16">
        <f t="shared" si="9"/>
        <v>11</v>
      </c>
      <c r="AA53" s="16">
        <f t="shared" si="17"/>
        <v>55</v>
      </c>
      <c r="AD53" s="111"/>
    </row>
    <row r="54" spans="1:30" ht="30" customHeight="1" x14ac:dyDescent="0.25">
      <c r="A54" s="76" t="s">
        <v>34</v>
      </c>
      <c r="B54" s="77">
        <v>31</v>
      </c>
      <c r="C54" s="138" t="s">
        <v>603</v>
      </c>
      <c r="D54" s="153" t="s">
        <v>435</v>
      </c>
      <c r="E54" s="137" t="s">
        <v>638</v>
      </c>
      <c r="F54" s="71">
        <f t="shared" si="10"/>
        <v>2</v>
      </c>
      <c r="G54" s="136">
        <v>80</v>
      </c>
      <c r="H54" s="136">
        <v>12</v>
      </c>
      <c r="I54" s="148">
        <v>12</v>
      </c>
      <c r="J54" s="71">
        <f t="shared" si="11"/>
        <v>2</v>
      </c>
      <c r="K54" s="146">
        <v>74.193548387096769</v>
      </c>
      <c r="L54" s="71">
        <f t="shared" si="12"/>
        <v>2</v>
      </c>
      <c r="M54" s="142">
        <v>0</v>
      </c>
      <c r="N54" s="175">
        <v>0</v>
      </c>
      <c r="O54" s="175">
        <v>0</v>
      </c>
      <c r="P54" s="147">
        <f t="shared" si="13"/>
        <v>0</v>
      </c>
      <c r="Q54" s="136">
        <v>272</v>
      </c>
      <c r="R54" s="136">
        <v>138</v>
      </c>
      <c r="S54" s="63">
        <f t="shared" si="14"/>
        <v>51</v>
      </c>
      <c r="T54" s="71">
        <f t="shared" si="15"/>
        <v>2</v>
      </c>
      <c r="U54" s="136">
        <v>95</v>
      </c>
      <c r="V54" s="136">
        <v>100</v>
      </c>
      <c r="W54" s="12">
        <f t="shared" si="16"/>
        <v>2</v>
      </c>
      <c r="X54" s="194">
        <v>39</v>
      </c>
      <c r="Y54" s="194">
        <v>58</v>
      </c>
      <c r="Z54" s="16">
        <f t="shared" si="9"/>
        <v>10</v>
      </c>
      <c r="AA54" s="16">
        <f t="shared" si="17"/>
        <v>50</v>
      </c>
      <c r="AD54" s="111"/>
    </row>
    <row r="55" spans="1:30" s="82" customFormat="1" ht="30" customHeight="1" x14ac:dyDescent="0.25">
      <c r="A55" s="78"/>
      <c r="B55" s="78"/>
      <c r="C55" s="86" t="s">
        <v>52</v>
      </c>
      <c r="D55" s="118"/>
      <c r="E55" s="78"/>
      <c r="F55" s="79"/>
      <c r="G55" s="80">
        <f>SUM(G3:G54)</f>
        <v>3845</v>
      </c>
      <c r="H55" s="80">
        <f>SUM(H3:H54)</f>
        <v>566</v>
      </c>
      <c r="I55" s="67">
        <f>SUM(I3:I54)</f>
        <v>566</v>
      </c>
      <c r="J55" s="79"/>
      <c r="K55" s="81"/>
      <c r="L55" s="79"/>
      <c r="M55"/>
      <c r="N55"/>
      <c r="O55"/>
      <c r="P55" s="79"/>
      <c r="Q55" s="78"/>
      <c r="R55" s="78"/>
      <c r="S55" s="66"/>
      <c r="T55" s="79"/>
      <c r="Z55" s="83"/>
      <c r="AA55" s="83"/>
      <c r="AD55" s="78"/>
    </row>
    <row r="56" spans="1:30" ht="23.25" customHeight="1" thickBot="1" x14ac:dyDescent="0.3">
      <c r="Z56" s="110"/>
      <c r="AD56" s="111"/>
    </row>
    <row r="57" spans="1:30" ht="28.5" customHeight="1" thickBot="1" x14ac:dyDescent="0.3">
      <c r="V57" s="87" t="s">
        <v>51</v>
      </c>
      <c r="W57" s="88"/>
      <c r="X57" s="88"/>
      <c r="Y57" s="89"/>
      <c r="Z57" s="84">
        <f>AVERAGE(Z3:Z54)</f>
        <v>18.73076923076923</v>
      </c>
      <c r="AA57" s="85">
        <f>ROUND(Z57/$Z$2*100,0)</f>
        <v>94</v>
      </c>
    </row>
  </sheetData>
  <sortState ref="A1:AA55">
    <sortCondition descending="1" ref="AA3"/>
  </sortState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AA17"/>
  <sheetViews>
    <sheetView zoomScale="66" zoomScaleNormal="66" zoomScalePageLayoutView="85" workbookViewId="0">
      <selection activeCell="E17" sqref="E17"/>
    </sheetView>
  </sheetViews>
  <sheetFormatPr defaultColWidth="8.85546875" defaultRowHeight="15" x14ac:dyDescent="0.25"/>
  <cols>
    <col min="1" max="1" width="52.140625" customWidth="1"/>
    <col min="2" max="2" width="6.7109375" customWidth="1"/>
    <col min="3" max="3" width="34.7109375" customWidth="1"/>
    <col min="4" max="4" width="30.5703125" customWidth="1"/>
    <col min="5" max="5" width="17.5703125" customWidth="1"/>
    <col min="6" max="6" width="6.7109375" customWidth="1"/>
    <col min="7" max="7" width="14.85546875" bestFit="1" customWidth="1"/>
    <col min="8" max="8" width="11.85546875" bestFit="1" customWidth="1"/>
    <col min="9" max="9" width="13.42578125" style="25" customWidth="1"/>
    <col min="10" max="10" width="6.42578125" customWidth="1"/>
    <col min="11" max="11" width="14" customWidth="1"/>
    <col min="12" max="12" width="7" customWidth="1"/>
    <col min="13" max="14" width="15.28515625" customWidth="1"/>
    <col min="15" max="15" width="14.85546875" customWidth="1"/>
    <col min="16" max="16" width="7.140625" customWidth="1"/>
    <col min="17" max="18" width="14.7109375" customWidth="1"/>
    <col min="19" max="19" width="8.7109375" customWidth="1"/>
    <col min="20" max="20" width="7.42578125" customWidth="1"/>
    <col min="21" max="21" width="12.28515625" customWidth="1"/>
    <col min="22" max="22" width="16" customWidth="1"/>
    <col min="23" max="23" width="6.42578125" customWidth="1"/>
    <col min="24" max="24" width="12.5703125" customWidth="1"/>
    <col min="25" max="25" width="12.85546875" customWidth="1"/>
    <col min="26" max="26" width="9" customWidth="1"/>
    <col min="27" max="27" width="8.4257812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641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1" customFormat="1" x14ac:dyDescent="0.25">
      <c r="A2" s="10" t="s">
        <v>649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52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" si="0">F2+J2+L2+P2+T2+W2</f>
        <v>20</v>
      </c>
      <c r="AA2" s="13">
        <v>100</v>
      </c>
    </row>
    <row r="3" spans="1:27" s="6" customFormat="1" ht="30" customHeight="1" x14ac:dyDescent="0.25">
      <c r="A3" s="224" t="s">
        <v>18</v>
      </c>
      <c r="B3" s="225">
        <v>3</v>
      </c>
      <c r="C3" s="226" t="s">
        <v>135</v>
      </c>
      <c r="D3" s="226" t="s">
        <v>263</v>
      </c>
      <c r="E3" s="227" t="s">
        <v>638</v>
      </c>
      <c r="F3" s="218">
        <f>IF(E3="23/24",2,0)</f>
        <v>2</v>
      </c>
      <c r="G3" s="136">
        <v>98</v>
      </c>
      <c r="H3" s="136">
        <v>5</v>
      </c>
      <c r="I3" s="217">
        <v>5</v>
      </c>
      <c r="J3" s="218">
        <f>IF(ABS((H3-I3)/I3)&lt;=0.1,2,IF(AND(ABS((H3-I3)/I3)&gt;0.1,ABS((H3-I3)/I3)&lt;=0.2),1,0))</f>
        <v>2</v>
      </c>
      <c r="K3" s="219">
        <v>98.387096774193552</v>
      </c>
      <c r="L3" s="218">
        <f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>SUM(M3:O3)</f>
        <v>6</v>
      </c>
      <c r="Q3" s="113">
        <v>98</v>
      </c>
      <c r="R3" s="113">
        <v>93</v>
      </c>
      <c r="S3" s="221">
        <f>ROUND(R3/Q3*100,0)</f>
        <v>95</v>
      </c>
      <c r="T3" s="218">
        <f>IF(S3&gt;90,4,IF(AND(S3&gt;80,S3&lt;=90),3,IF(AND(S3&gt;=50,S3&lt;=80),2,IF(AND(S3&gt;=10,S3&lt;50),1,0))))</f>
        <v>4</v>
      </c>
      <c r="U3" s="136">
        <v>99</v>
      </c>
      <c r="V3" s="136">
        <v>99</v>
      </c>
      <c r="W3" s="218">
        <f>IF(V3&gt;=90,2,IF(V3&gt;=80,1,0))</f>
        <v>2</v>
      </c>
      <c r="X3" s="222">
        <v>1</v>
      </c>
      <c r="Y3" s="222">
        <v>40</v>
      </c>
      <c r="Z3" s="223">
        <f>F3+J3+L3+P3+T3+W3</f>
        <v>20</v>
      </c>
      <c r="AA3" s="223">
        <f>ROUND(Z3/$Z$2*100,0)</f>
        <v>100</v>
      </c>
    </row>
    <row r="4" spans="1:27" s="6" customFormat="1" ht="30" customHeight="1" x14ac:dyDescent="0.25">
      <c r="A4" s="224" t="s">
        <v>18</v>
      </c>
      <c r="B4" s="225">
        <v>5</v>
      </c>
      <c r="C4" s="226" t="s">
        <v>136</v>
      </c>
      <c r="D4" s="226" t="s">
        <v>265</v>
      </c>
      <c r="E4" s="227" t="s">
        <v>638</v>
      </c>
      <c r="F4" s="218">
        <f>IF(E4="23/24",2,0)</f>
        <v>2</v>
      </c>
      <c r="G4" s="136">
        <v>19</v>
      </c>
      <c r="H4" s="136">
        <v>2</v>
      </c>
      <c r="I4" s="254">
        <v>2</v>
      </c>
      <c r="J4" s="218">
        <f>IF(ABS((H4-I4)/I4)&lt;=0.1,2,IF(AND(ABS((H4-I4)/I4)&gt;0.1,ABS((H4-I4)/I4)&lt;=0.2),1,0))</f>
        <v>2</v>
      </c>
      <c r="K4" s="219">
        <v>87.096774193548384</v>
      </c>
      <c r="L4" s="218">
        <f>IF(K4&gt;90,4,IF(AND(K4&gt;80,K4&lt;=90),3,IF(AND(K4&gt;=50,K4&lt;=80),2,IF(AND(K4&gt;=10,K4&lt;50),1,0))))</f>
        <v>3</v>
      </c>
      <c r="M4" s="220">
        <v>2</v>
      </c>
      <c r="N4" s="220">
        <v>2</v>
      </c>
      <c r="O4" s="220">
        <v>2</v>
      </c>
      <c r="P4" s="218">
        <f>SUM(M4:O4)</f>
        <v>6</v>
      </c>
      <c r="Q4" s="113">
        <v>19</v>
      </c>
      <c r="R4" s="113">
        <v>19</v>
      </c>
      <c r="S4" s="221">
        <f>ROUND(R4/Q4*100,0)</f>
        <v>100</v>
      </c>
      <c r="T4" s="218">
        <f>IF(S4&gt;90,4,IF(AND(S4&gt;80,S4&lt;=90),3,IF(AND(S4&gt;=50,S4&lt;=80),2,IF(AND(S4&gt;=10,S4&lt;50),1,0))))</f>
        <v>4</v>
      </c>
      <c r="U4" s="136">
        <v>19</v>
      </c>
      <c r="V4" s="136">
        <v>100</v>
      </c>
      <c r="W4" s="218">
        <f>IF(V4&gt;=90,2,IF(V4&gt;=80,1,0))</f>
        <v>2</v>
      </c>
      <c r="X4" s="220">
        <v>2</v>
      </c>
      <c r="Y4" s="220">
        <v>56</v>
      </c>
      <c r="Z4" s="223">
        <f>F4+J4+L4+P4+T4+W4</f>
        <v>19</v>
      </c>
      <c r="AA4" s="223">
        <f>ROUND(Z4/$Z$2*100,0)</f>
        <v>95</v>
      </c>
    </row>
    <row r="5" spans="1:27" s="6" customFormat="1" ht="30" customHeight="1" x14ac:dyDescent="0.25">
      <c r="A5" s="224" t="s">
        <v>18</v>
      </c>
      <c r="B5" s="225">
        <v>1</v>
      </c>
      <c r="C5" s="226" t="s">
        <v>134</v>
      </c>
      <c r="D5" s="226" t="s">
        <v>264</v>
      </c>
      <c r="E5" s="227" t="s">
        <v>638</v>
      </c>
      <c r="F5" s="218">
        <f>IF(E5="23/24",2,0)</f>
        <v>2</v>
      </c>
      <c r="G5" s="136">
        <v>154</v>
      </c>
      <c r="H5" s="136">
        <v>10</v>
      </c>
      <c r="I5" s="217">
        <v>10</v>
      </c>
      <c r="J5" s="218">
        <f>IF(ABS((H5-I5)/I5)&lt;=0.1,2,IF(AND(ABS((H5-I5)/I5)&gt;0.1,ABS((H5-I5)/I5)&lt;=0.2),1,0))</f>
        <v>2</v>
      </c>
      <c r="K5" s="219">
        <v>96.774193548387103</v>
      </c>
      <c r="L5" s="218">
        <f>IF(K5&gt;90,4,IF(AND(K5&gt;80,K5&lt;=90),3,IF(AND(K5&gt;=50,K5&lt;=80),2,IF(AND(K5&gt;=10,K5&lt;50),1,0))))</f>
        <v>4</v>
      </c>
      <c r="M5" s="220">
        <v>1</v>
      </c>
      <c r="N5" s="220">
        <v>1</v>
      </c>
      <c r="O5" s="220">
        <v>1</v>
      </c>
      <c r="P5" s="218">
        <f>SUM(M5:O5)</f>
        <v>3</v>
      </c>
      <c r="Q5" s="113">
        <v>150</v>
      </c>
      <c r="R5" s="113">
        <v>137</v>
      </c>
      <c r="S5" s="221">
        <f>ROUND(R5/Q5*100,0)</f>
        <v>91</v>
      </c>
      <c r="T5" s="218">
        <f>IF(S5&gt;90,4,IF(AND(S5&gt;80,S5&lt;=90),3,IF(AND(S5&gt;=50,S5&lt;=80),2,IF(AND(S5&gt;=10,S5&lt;50),1,0))))</f>
        <v>4</v>
      </c>
      <c r="U5" s="136">
        <v>166</v>
      </c>
      <c r="V5" s="136">
        <v>100</v>
      </c>
      <c r="W5" s="218">
        <f>IF(V5&gt;=90,2,IF(V5&gt;=80,1,0))</f>
        <v>2</v>
      </c>
      <c r="X5" s="222">
        <v>4</v>
      </c>
      <c r="Y5" s="222">
        <v>97</v>
      </c>
      <c r="Z5" s="223">
        <f>F5+J5+L5+P5+T5+W5</f>
        <v>17</v>
      </c>
      <c r="AA5" s="223">
        <f>ROUND(Z5/$Z$2*100,0)</f>
        <v>85</v>
      </c>
    </row>
    <row r="6" spans="1:27" s="6" customFormat="1" ht="30" customHeight="1" x14ac:dyDescent="0.25">
      <c r="A6" s="224" t="s">
        <v>18</v>
      </c>
      <c r="B6" s="225">
        <v>2</v>
      </c>
      <c r="C6" s="226" t="s">
        <v>647</v>
      </c>
      <c r="D6" s="226" t="s">
        <v>648</v>
      </c>
      <c r="E6" s="227" t="s">
        <v>638</v>
      </c>
      <c r="F6" s="218">
        <f>IF(E6="23/24",2,0)</f>
        <v>2</v>
      </c>
      <c r="G6" s="136">
        <v>161</v>
      </c>
      <c r="H6" s="136">
        <v>9</v>
      </c>
      <c r="I6" s="255">
        <v>9</v>
      </c>
      <c r="J6" s="218">
        <f>IF(ABS((H6-I6)/I6)&lt;=0.1,2,IF(AND(ABS((H6-I6)/I6)&gt;0.1,ABS((H6-I6)/I6)&lt;=0.2),1,0))</f>
        <v>2</v>
      </c>
      <c r="K6" s="219">
        <v>91.935483870967744</v>
      </c>
      <c r="L6" s="218">
        <f>IF(K6&gt;90,4,IF(AND(K6&gt;80,K6&lt;=90),3,IF(AND(K6&gt;=50,K6&lt;=80),2,IF(AND(K6&gt;=10,K6&lt;50),1,0))))</f>
        <v>4</v>
      </c>
      <c r="M6" s="220">
        <v>1</v>
      </c>
      <c r="N6" s="220">
        <v>1</v>
      </c>
      <c r="O6" s="220">
        <v>1</v>
      </c>
      <c r="P6" s="218">
        <f>SUM(M6:O6)</f>
        <v>3</v>
      </c>
      <c r="Q6" s="113">
        <v>157</v>
      </c>
      <c r="R6" s="113">
        <v>157</v>
      </c>
      <c r="S6" s="221">
        <f>ROUND(R6/Q6*100,0)</f>
        <v>100</v>
      </c>
      <c r="T6" s="218">
        <f>IF(S6&gt;90,4,IF(AND(S6&gt;80,S6&lt;=90),3,IF(AND(S6&gt;=50,S6&lt;=80),2,IF(AND(S6&gt;=10,S6&lt;50),1,0))))</f>
        <v>4</v>
      </c>
      <c r="U6" s="136">
        <v>165</v>
      </c>
      <c r="V6" s="136">
        <v>100</v>
      </c>
      <c r="W6" s="218">
        <f>IF(V6&gt;=90,2,IF(V6&gt;=80,1,0))</f>
        <v>2</v>
      </c>
      <c r="X6" s="222">
        <v>3</v>
      </c>
      <c r="Y6" s="222">
        <v>269</v>
      </c>
      <c r="Z6" s="223">
        <f>F6+J6+L6+P6+T6+W6</f>
        <v>17</v>
      </c>
      <c r="AA6" s="223">
        <f>ROUND(Z6/$Z$2*100,0)</f>
        <v>85</v>
      </c>
    </row>
    <row r="7" spans="1:27" s="6" customFormat="1" ht="30" customHeight="1" x14ac:dyDescent="0.25">
      <c r="A7" s="224" t="s">
        <v>18</v>
      </c>
      <c r="B7" s="225">
        <v>4</v>
      </c>
      <c r="C7" s="226" t="s">
        <v>239</v>
      </c>
      <c r="D7" s="226" t="s">
        <v>292</v>
      </c>
      <c r="E7" s="227" t="s">
        <v>638</v>
      </c>
      <c r="F7" s="218">
        <f>IF(E7="23/24",2,0)</f>
        <v>2</v>
      </c>
      <c r="G7" s="136">
        <v>6</v>
      </c>
      <c r="H7" s="136">
        <v>1</v>
      </c>
      <c r="I7" s="193">
        <v>1</v>
      </c>
      <c r="J7" s="218">
        <f>IF(ABS((H7-I7)/I7)&lt;=0.1,2,IF(AND(ABS((H7-I7)/I7)&gt;0.1,ABS((H7-I7)/I7)&lt;=0.2),1,0))</f>
        <v>2</v>
      </c>
      <c r="K7" s="219">
        <v>88.709677419354833</v>
      </c>
      <c r="L7" s="218">
        <f>IF(K7&gt;90,4,IF(AND(K7&gt;80,K7&lt;=90),3,IF(AND(K7&gt;=50,K7&lt;=80),2,IF(AND(K7&gt;=10,K7&lt;50),1,0))))</f>
        <v>3</v>
      </c>
      <c r="M7" s="220">
        <v>1</v>
      </c>
      <c r="N7" s="220">
        <v>1</v>
      </c>
      <c r="O7" s="220">
        <v>1</v>
      </c>
      <c r="P7" s="218">
        <f>SUM(M7:O7)</f>
        <v>3</v>
      </c>
      <c r="Q7" s="113">
        <v>6</v>
      </c>
      <c r="R7" s="113">
        <v>6</v>
      </c>
      <c r="S7" s="221">
        <f>ROUND(R7/Q7*100,0)</f>
        <v>100</v>
      </c>
      <c r="T7" s="218">
        <f>IF(S7&gt;90,4,IF(AND(S7&gt;80,S7&lt;=90),3,IF(AND(S7&gt;=50,S7&lt;=80),2,IF(AND(S7&gt;=10,S7&lt;50),1,0))))</f>
        <v>4</v>
      </c>
      <c r="U7" s="136">
        <v>6</v>
      </c>
      <c r="V7" s="136">
        <v>100</v>
      </c>
      <c r="W7" s="218">
        <f>IF(V7&gt;=90,2,IF(V7&gt;=80,1,0))</f>
        <v>2</v>
      </c>
      <c r="X7" s="220">
        <v>0</v>
      </c>
      <c r="Y7" s="220">
        <v>34</v>
      </c>
      <c r="Z7" s="223">
        <f>F7+J7+L7+P7+T7+W7</f>
        <v>16</v>
      </c>
      <c r="AA7" s="223">
        <f>ROUND(Z7/$Z$2*100,0)</f>
        <v>80</v>
      </c>
    </row>
    <row r="8" spans="1:27" s="61" customFormat="1" ht="30" customHeight="1" x14ac:dyDescent="0.25">
      <c r="A8" s="57"/>
      <c r="B8" s="57"/>
      <c r="C8" s="58" t="s">
        <v>52</v>
      </c>
      <c r="D8" s="116"/>
      <c r="E8" s="57"/>
      <c r="F8" s="20"/>
      <c r="G8" s="128">
        <f>SUM(G3:G7)</f>
        <v>438</v>
      </c>
      <c r="H8" s="128">
        <f>SUM(H3:H7)</f>
        <v>27</v>
      </c>
      <c r="I8" s="128">
        <f>SUM(I3:I7)</f>
        <v>27</v>
      </c>
      <c r="J8" s="20"/>
      <c r="K8" s="60"/>
      <c r="L8" s="20"/>
      <c r="M8" s="56"/>
      <c r="N8" s="56"/>
      <c r="O8" s="56"/>
      <c r="P8" s="20"/>
      <c r="Q8" s="57"/>
      <c r="R8" s="57"/>
      <c r="S8" s="57"/>
      <c r="T8" s="20"/>
      <c r="U8" s="57"/>
      <c r="V8" s="57"/>
      <c r="W8" s="20"/>
      <c r="X8" s="57"/>
      <c r="Y8" s="57"/>
      <c r="Z8" s="21"/>
      <c r="AA8" s="21"/>
    </row>
    <row r="9" spans="1:27" ht="15.75" thickBot="1" x14ac:dyDescent="0.3"/>
    <row r="10" spans="1:27" ht="16.5" thickBot="1" x14ac:dyDescent="0.3">
      <c r="V10" s="48" t="s">
        <v>51</v>
      </c>
      <c r="W10" s="49"/>
      <c r="X10" s="49"/>
      <c r="Y10" s="50"/>
      <c r="Z10" s="17">
        <f>AVERAGE(Z3:Z7)</f>
        <v>17.8</v>
      </c>
      <c r="AA10" s="18">
        <f>ROUND(Z10/$Z$2*100,0)</f>
        <v>89</v>
      </c>
    </row>
    <row r="12" spans="1:27" x14ac:dyDescent="0.25">
      <c r="H12" s="27"/>
    </row>
    <row r="13" spans="1:27" x14ac:dyDescent="0.25">
      <c r="H13" s="19"/>
    </row>
    <row r="14" spans="1:27" x14ac:dyDescent="0.25">
      <c r="H14" s="19"/>
    </row>
    <row r="15" spans="1:27" x14ac:dyDescent="0.25">
      <c r="H15" s="19"/>
      <c r="M15" s="151"/>
      <c r="N15" s="151"/>
      <c r="O15" s="151"/>
    </row>
    <row r="16" spans="1:27" x14ac:dyDescent="0.25">
      <c r="H16" s="19"/>
    </row>
    <row r="17" spans="8:8" x14ac:dyDescent="0.25">
      <c r="H17" s="19"/>
    </row>
  </sheetData>
  <autoFilter ref="A2:AA8">
    <sortState ref="A3:AA8">
      <sortCondition descending="1" ref="AA3"/>
    </sortState>
  </autoFilter>
  <sortState ref="A4:AE8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5" tint="-0.249977111117893"/>
  </sheetPr>
  <dimension ref="A2:C22"/>
  <sheetViews>
    <sheetView workbookViewId="0">
      <selection activeCell="I14" sqref="I14"/>
    </sheetView>
  </sheetViews>
  <sheetFormatPr defaultColWidth="8.85546875" defaultRowHeight="15" x14ac:dyDescent="0.25"/>
  <cols>
    <col min="1" max="1" width="5" customWidth="1"/>
    <col min="2" max="2" width="56.7109375" bestFit="1" customWidth="1"/>
    <col min="3" max="3" width="18.42578125" customWidth="1"/>
  </cols>
  <sheetData>
    <row r="2" spans="1:3" ht="48" customHeight="1" x14ac:dyDescent="0.25">
      <c r="A2" s="301" t="s">
        <v>660</v>
      </c>
      <c r="B2" s="301"/>
      <c r="C2" s="301"/>
    </row>
    <row r="3" spans="1:3" ht="25.5" x14ac:dyDescent="0.25">
      <c r="A3" s="28"/>
      <c r="B3" s="29" t="s">
        <v>35</v>
      </c>
      <c r="C3" s="30" t="s">
        <v>118</v>
      </c>
    </row>
    <row r="4" spans="1:3" ht="15.75" x14ac:dyDescent="0.25">
      <c r="A4" s="31">
        <v>1</v>
      </c>
      <c r="B4" s="32" t="s">
        <v>17</v>
      </c>
      <c r="C4" s="54">
        <f>Анива!G14</f>
        <v>1405</v>
      </c>
    </row>
    <row r="5" spans="1:3" ht="15.75" x14ac:dyDescent="0.25">
      <c r="A5" s="31">
        <v>2</v>
      </c>
      <c r="B5" s="32" t="s">
        <v>18</v>
      </c>
      <c r="C5" s="54">
        <f>'А-Сах'!G8</f>
        <v>438</v>
      </c>
    </row>
    <row r="6" spans="1:3" ht="15.75" x14ac:dyDescent="0.25">
      <c r="A6" s="31">
        <v>3</v>
      </c>
      <c r="B6" s="32" t="s">
        <v>19</v>
      </c>
      <c r="C6" s="54">
        <f>Долинск!G14</f>
        <v>1347</v>
      </c>
    </row>
    <row r="7" spans="1:3" ht="15.75" x14ac:dyDescent="0.25">
      <c r="A7" s="31">
        <v>4</v>
      </c>
      <c r="B7" s="32" t="s">
        <v>20</v>
      </c>
      <c r="C7" s="54">
        <f>Корсаков!G17</f>
        <v>2203</v>
      </c>
    </row>
    <row r="8" spans="1:3" ht="15.75" x14ac:dyDescent="0.25">
      <c r="A8" s="31">
        <v>5</v>
      </c>
      <c r="B8" s="32" t="s">
        <v>21</v>
      </c>
      <c r="C8" s="54">
        <f>Курильск!G7</f>
        <v>298</v>
      </c>
    </row>
    <row r="9" spans="1:3" ht="15.75" x14ac:dyDescent="0.25">
      <c r="A9" s="31">
        <v>6</v>
      </c>
      <c r="B9" s="32" t="s">
        <v>22</v>
      </c>
      <c r="C9" s="54">
        <f>Макаров!G7</f>
        <v>326</v>
      </c>
    </row>
    <row r="10" spans="1:3" ht="15.75" x14ac:dyDescent="0.25">
      <c r="A10" s="31">
        <v>7</v>
      </c>
      <c r="B10" s="32" t="s">
        <v>23</v>
      </c>
      <c r="C10" s="54">
        <f>Невельск!G12</f>
        <v>771</v>
      </c>
    </row>
    <row r="11" spans="1:3" ht="15.75" x14ac:dyDescent="0.25">
      <c r="A11" s="31">
        <v>8</v>
      </c>
      <c r="B11" s="32" t="s">
        <v>24</v>
      </c>
      <c r="C11" s="54">
        <f>Ноглики!G11</f>
        <v>595</v>
      </c>
    </row>
    <row r="12" spans="1:3" ht="15.75" x14ac:dyDescent="0.25">
      <c r="A12" s="31">
        <v>9</v>
      </c>
      <c r="B12" s="32" t="s">
        <v>119</v>
      </c>
      <c r="C12" s="54">
        <f>Оха!G12</f>
        <v>1236</v>
      </c>
    </row>
    <row r="13" spans="1:3" ht="15.75" x14ac:dyDescent="0.25">
      <c r="A13" s="31">
        <v>10</v>
      </c>
      <c r="B13" s="32" t="s">
        <v>26</v>
      </c>
      <c r="C13" s="54">
        <f>Поронайск!G13</f>
        <v>1088</v>
      </c>
    </row>
    <row r="14" spans="1:3" ht="15.75" x14ac:dyDescent="0.25">
      <c r="A14" s="31">
        <v>11</v>
      </c>
      <c r="B14" s="32" t="s">
        <v>27</v>
      </c>
      <c r="C14" s="54">
        <f>'С-Курильск'!G4</f>
        <v>120</v>
      </c>
    </row>
    <row r="15" spans="1:3" ht="15.75" x14ac:dyDescent="0.25">
      <c r="A15" s="31">
        <v>12</v>
      </c>
      <c r="B15" s="32" t="s">
        <v>28</v>
      </c>
      <c r="C15" s="54">
        <f>Смирных!G11</f>
        <v>465</v>
      </c>
    </row>
    <row r="16" spans="1:3" ht="15.75" x14ac:dyDescent="0.25">
      <c r="A16" s="31">
        <v>13</v>
      </c>
      <c r="B16" s="32" t="s">
        <v>29</v>
      </c>
      <c r="C16" s="54">
        <f>Томари!G9</f>
        <v>398</v>
      </c>
    </row>
    <row r="17" spans="1:3" ht="15.75" x14ac:dyDescent="0.25">
      <c r="A17" s="31">
        <v>14</v>
      </c>
      <c r="B17" s="32" t="s">
        <v>30</v>
      </c>
      <c r="C17" s="54">
        <f>Тымовск!G16</f>
        <v>701</v>
      </c>
    </row>
    <row r="18" spans="1:3" ht="15.75" x14ac:dyDescent="0.25">
      <c r="A18" s="31">
        <v>15</v>
      </c>
      <c r="B18" s="32" t="s">
        <v>31</v>
      </c>
      <c r="C18" s="54">
        <f>Углегорск!G15</f>
        <v>949</v>
      </c>
    </row>
    <row r="19" spans="1:3" ht="15.75" x14ac:dyDescent="0.25">
      <c r="A19" s="31">
        <v>16</v>
      </c>
      <c r="B19" s="32" t="s">
        <v>32</v>
      </c>
      <c r="C19" s="54">
        <f>Холмск!G19</f>
        <v>1587</v>
      </c>
    </row>
    <row r="20" spans="1:3" ht="15.75" x14ac:dyDescent="0.25">
      <c r="A20" s="31">
        <v>17</v>
      </c>
      <c r="B20" s="32" t="s">
        <v>33</v>
      </c>
      <c r="C20" s="54">
        <f>'Ю-Курильск'!G11</f>
        <v>589</v>
      </c>
    </row>
    <row r="21" spans="1:3" ht="15.75" x14ac:dyDescent="0.25">
      <c r="A21" s="31">
        <v>18</v>
      </c>
      <c r="B21" s="32" t="s">
        <v>34</v>
      </c>
      <c r="C21" s="54">
        <f>'Ю-Сахалинск'!G55</f>
        <v>3845</v>
      </c>
    </row>
    <row r="22" spans="1:3" ht="18.75" customHeight="1" x14ac:dyDescent="0.25">
      <c r="A22" s="22"/>
      <c r="B22" s="33" t="s">
        <v>120</v>
      </c>
      <c r="C22" s="55">
        <f>SUM(C4:C21)</f>
        <v>18361</v>
      </c>
    </row>
  </sheetData>
  <mergeCells count="1">
    <mergeCell ref="A2:C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5" tint="0.39997558519241921"/>
  </sheetPr>
  <dimension ref="A1:D43"/>
  <sheetViews>
    <sheetView workbookViewId="0">
      <selection activeCell="G21" sqref="G21"/>
    </sheetView>
  </sheetViews>
  <sheetFormatPr defaultColWidth="8.85546875" defaultRowHeight="15" x14ac:dyDescent="0.25"/>
  <cols>
    <col min="1" max="1" width="4.42578125" style="25" customWidth="1"/>
    <col min="2" max="2" width="52.85546875" bestFit="1" customWidth="1"/>
    <col min="3" max="3" width="14.28515625" customWidth="1"/>
    <col min="4" max="4" width="16.42578125" customWidth="1"/>
    <col min="10" max="11" width="8.85546875" customWidth="1"/>
    <col min="12" max="12" width="15.28515625" customWidth="1"/>
    <col min="13" max="13" width="15.42578125" customWidth="1"/>
    <col min="14" max="14" width="13.140625" customWidth="1"/>
  </cols>
  <sheetData>
    <row r="1" spans="1:4" x14ac:dyDescent="0.25">
      <c r="A1" s="302" t="s">
        <v>121</v>
      </c>
      <c r="B1" s="302"/>
      <c r="C1" s="302"/>
      <c r="D1" s="302"/>
    </row>
    <row r="2" spans="1:4" ht="38.25" x14ac:dyDescent="0.25">
      <c r="A2" s="28"/>
      <c r="B2" s="29" t="s">
        <v>35</v>
      </c>
      <c r="C2" s="30" t="s">
        <v>646</v>
      </c>
      <c r="D2" s="30" t="s">
        <v>50</v>
      </c>
    </row>
    <row r="3" spans="1:4" ht="20.100000000000001" customHeight="1" x14ac:dyDescent="0.25">
      <c r="A3" s="34">
        <v>11</v>
      </c>
      <c r="B3" s="35" t="s">
        <v>27</v>
      </c>
      <c r="C3" s="47">
        <f>'С-Курильск'!Z6</f>
        <v>20</v>
      </c>
      <c r="D3" s="47">
        <f>'С-Курильск'!AA6</f>
        <v>100</v>
      </c>
    </row>
    <row r="4" spans="1:4" ht="20.100000000000001" customHeight="1" x14ac:dyDescent="0.25">
      <c r="A4" s="34">
        <v>7</v>
      </c>
      <c r="B4" s="35" t="s">
        <v>23</v>
      </c>
      <c r="C4" s="47">
        <f>Невельск!Z14</f>
        <v>20</v>
      </c>
      <c r="D4" s="47">
        <f>Невельск!AA14</f>
        <v>100</v>
      </c>
    </row>
    <row r="5" spans="1:4" ht="20.100000000000001" customHeight="1" x14ac:dyDescent="0.25">
      <c r="A5" s="34">
        <v>10</v>
      </c>
      <c r="B5" s="35" t="s">
        <v>26</v>
      </c>
      <c r="C5" s="47">
        <f>Поронайск!Z15</f>
        <v>20</v>
      </c>
      <c r="D5" s="47">
        <f>Поронайск!AA15</f>
        <v>100</v>
      </c>
    </row>
    <row r="6" spans="1:4" ht="20.100000000000001" customHeight="1" x14ac:dyDescent="0.25">
      <c r="A6" s="34">
        <v>9</v>
      </c>
      <c r="B6" s="35" t="s">
        <v>119</v>
      </c>
      <c r="C6" s="47">
        <f>Оха!Z14</f>
        <v>20</v>
      </c>
      <c r="D6" s="47">
        <f>Оха!AA14</f>
        <v>100</v>
      </c>
    </row>
    <row r="7" spans="1:4" ht="20.100000000000001" customHeight="1" x14ac:dyDescent="0.25">
      <c r="A7" s="34">
        <v>17</v>
      </c>
      <c r="B7" s="35" t="s">
        <v>33</v>
      </c>
      <c r="C7" s="47">
        <f>'Ю-Курильск'!Z13</f>
        <v>19.75</v>
      </c>
      <c r="D7" s="47">
        <f>'Ю-Курильск'!AA13</f>
        <v>99</v>
      </c>
    </row>
    <row r="8" spans="1:4" ht="20.100000000000001" customHeight="1" x14ac:dyDescent="0.25">
      <c r="A8" s="34">
        <v>12</v>
      </c>
      <c r="B8" s="35" t="s">
        <v>28</v>
      </c>
      <c r="C8" s="47">
        <f>Смирных!Z13</f>
        <v>19.625</v>
      </c>
      <c r="D8" s="47">
        <f>Смирных!AA13</f>
        <v>98</v>
      </c>
    </row>
    <row r="9" spans="1:4" ht="20.100000000000001" customHeight="1" x14ac:dyDescent="0.25">
      <c r="A9" s="34">
        <v>13</v>
      </c>
      <c r="B9" s="35" t="s">
        <v>29</v>
      </c>
      <c r="C9" s="47">
        <f>Томари!Z11</f>
        <v>19.666666666666668</v>
      </c>
      <c r="D9" s="47">
        <f>Томари!AA11</f>
        <v>98</v>
      </c>
    </row>
    <row r="10" spans="1:4" ht="20.100000000000001" customHeight="1" x14ac:dyDescent="0.25">
      <c r="A10" s="34">
        <v>16</v>
      </c>
      <c r="B10" s="35" t="s">
        <v>32</v>
      </c>
      <c r="C10" s="47">
        <f>Холмск!Z21</f>
        <v>19.625</v>
      </c>
      <c r="D10" s="47">
        <f>Холмск!AA21</f>
        <v>98</v>
      </c>
    </row>
    <row r="11" spans="1:4" ht="20.100000000000001" customHeight="1" x14ac:dyDescent="0.25">
      <c r="A11" s="34">
        <v>8</v>
      </c>
      <c r="B11" s="35" t="s">
        <v>24</v>
      </c>
      <c r="C11" s="47">
        <f>Ноглики!Z13</f>
        <v>19.5</v>
      </c>
      <c r="D11" s="47">
        <f>Ноглики!AA13</f>
        <v>98</v>
      </c>
    </row>
    <row r="12" spans="1:4" ht="20.100000000000001" customHeight="1" x14ac:dyDescent="0.25">
      <c r="A12" s="34">
        <v>15</v>
      </c>
      <c r="B12" s="35" t="s">
        <v>31</v>
      </c>
      <c r="C12" s="47">
        <f>Углегорск!Z17</f>
        <v>19.416666666666668</v>
      </c>
      <c r="D12" s="47">
        <f>Углегорск!AA17</f>
        <v>97</v>
      </c>
    </row>
    <row r="13" spans="1:4" ht="20.100000000000001" customHeight="1" x14ac:dyDescent="0.25">
      <c r="A13" s="34">
        <v>6</v>
      </c>
      <c r="B13" s="35" t="s">
        <v>22</v>
      </c>
      <c r="C13" s="47">
        <f>Макаров!Z9</f>
        <v>19.25</v>
      </c>
      <c r="D13" s="47">
        <f>Макаров!AA9</f>
        <v>96</v>
      </c>
    </row>
    <row r="14" spans="1:4" ht="20.100000000000001" customHeight="1" x14ac:dyDescent="0.25">
      <c r="A14" s="34">
        <v>1</v>
      </c>
      <c r="B14" s="35" t="s">
        <v>17</v>
      </c>
      <c r="C14" s="47">
        <f>Анива!Z16</f>
        <v>19.181818181818183</v>
      </c>
      <c r="D14" s="47">
        <f>Анива!AA16</f>
        <v>96</v>
      </c>
    </row>
    <row r="15" spans="1:4" ht="20.100000000000001" customHeight="1" x14ac:dyDescent="0.25">
      <c r="A15" s="34">
        <v>4</v>
      </c>
      <c r="B15" s="35" t="s">
        <v>20</v>
      </c>
      <c r="C15" s="47">
        <f>Корсаков!Z19</f>
        <v>19.285714285714285</v>
      </c>
      <c r="D15" s="47">
        <f>Корсаков!AA19</f>
        <v>96</v>
      </c>
    </row>
    <row r="16" spans="1:4" ht="20.100000000000001" customHeight="1" x14ac:dyDescent="0.25">
      <c r="A16" s="34">
        <v>5</v>
      </c>
      <c r="B16" s="35" t="s">
        <v>21</v>
      </c>
      <c r="C16" s="47">
        <f>Курильск!Z9</f>
        <v>19</v>
      </c>
      <c r="D16" s="47">
        <f>Курильск!AA9</f>
        <v>95</v>
      </c>
    </row>
    <row r="17" spans="1:4" ht="20.100000000000001" customHeight="1" x14ac:dyDescent="0.25">
      <c r="A17" s="34">
        <v>18</v>
      </c>
      <c r="B17" s="35" t="s">
        <v>34</v>
      </c>
      <c r="C17" s="47">
        <f>'Ю-Сахалинск'!Z57</f>
        <v>18.73076923076923</v>
      </c>
      <c r="D17" s="47">
        <f>'Ю-Сахалинск'!AA57</f>
        <v>94</v>
      </c>
    </row>
    <row r="18" spans="1:4" ht="20.100000000000001" customHeight="1" x14ac:dyDescent="0.25">
      <c r="A18" s="34">
        <v>14</v>
      </c>
      <c r="B18" s="35" t="s">
        <v>30</v>
      </c>
      <c r="C18" s="47">
        <f>Тымовск!Z18</f>
        <v>18.46153846153846</v>
      </c>
      <c r="D18" s="47">
        <f>Тымовск!AA18</f>
        <v>92</v>
      </c>
    </row>
    <row r="19" spans="1:4" ht="20.100000000000001" customHeight="1" x14ac:dyDescent="0.25">
      <c r="A19" s="195">
        <v>3</v>
      </c>
      <c r="B19" s="198" t="s">
        <v>19</v>
      </c>
      <c r="C19" s="197">
        <f>Долинск!Z16</f>
        <v>17.818181818181817</v>
      </c>
      <c r="D19" s="197">
        <f>Долинск!AA16</f>
        <v>89</v>
      </c>
    </row>
    <row r="20" spans="1:4" ht="20.100000000000001" customHeight="1" x14ac:dyDescent="0.25">
      <c r="A20" s="195">
        <v>2</v>
      </c>
      <c r="B20" s="196" t="s">
        <v>18</v>
      </c>
      <c r="C20" s="197">
        <f>'А-Сах'!Z10</f>
        <v>17.8</v>
      </c>
      <c r="D20" s="197">
        <f>'А-Сах'!AA10</f>
        <v>89</v>
      </c>
    </row>
    <row r="25" spans="1:4" x14ac:dyDescent="0.25">
      <c r="A25"/>
      <c r="C25" s="135"/>
      <c r="D25" s="135"/>
    </row>
    <row r="26" spans="1:4" x14ac:dyDescent="0.25">
      <c r="A26"/>
      <c r="C26" s="135"/>
      <c r="D26" s="135"/>
    </row>
    <row r="27" spans="1:4" x14ac:dyDescent="0.25">
      <c r="A27"/>
      <c r="C27" s="135"/>
      <c r="D27" s="135"/>
    </row>
    <row r="28" spans="1:4" x14ac:dyDescent="0.25">
      <c r="A28"/>
      <c r="C28" s="135"/>
      <c r="D28" s="135"/>
    </row>
    <row r="29" spans="1:4" x14ac:dyDescent="0.25">
      <c r="A29"/>
      <c r="C29" s="135"/>
      <c r="D29" s="135"/>
    </row>
    <row r="30" spans="1:4" x14ac:dyDescent="0.25">
      <c r="A30"/>
      <c r="C30" s="135"/>
      <c r="D30" s="135"/>
    </row>
    <row r="31" spans="1:4" x14ac:dyDescent="0.25">
      <c r="A31"/>
      <c r="C31" s="135"/>
      <c r="D31" s="135"/>
    </row>
    <row r="32" spans="1:4" x14ac:dyDescent="0.25">
      <c r="A32"/>
      <c r="C32" s="135"/>
      <c r="D32" s="135"/>
    </row>
    <row r="33" spans="1:4" x14ac:dyDescent="0.25">
      <c r="A33"/>
      <c r="C33" s="135"/>
      <c r="D33" s="135"/>
    </row>
    <row r="34" spans="1:4" x14ac:dyDescent="0.25">
      <c r="A34"/>
      <c r="C34" s="135"/>
      <c r="D34" s="135"/>
    </row>
    <row r="35" spans="1:4" x14ac:dyDescent="0.25">
      <c r="A35"/>
      <c r="C35" s="135"/>
      <c r="D35" s="135"/>
    </row>
    <row r="36" spans="1:4" x14ac:dyDescent="0.25">
      <c r="A36"/>
      <c r="C36" s="135"/>
      <c r="D36" s="135"/>
    </row>
    <row r="37" spans="1:4" x14ac:dyDescent="0.25">
      <c r="A37"/>
      <c r="C37" s="135"/>
      <c r="D37" s="135"/>
    </row>
    <row r="38" spans="1:4" x14ac:dyDescent="0.25">
      <c r="A38"/>
      <c r="C38" s="135"/>
      <c r="D38" s="135"/>
    </row>
    <row r="39" spans="1:4" x14ac:dyDescent="0.25">
      <c r="A39"/>
      <c r="C39" s="135"/>
      <c r="D39" s="135"/>
    </row>
    <row r="40" spans="1:4" x14ac:dyDescent="0.25">
      <c r="A40"/>
      <c r="C40" s="135"/>
      <c r="D40" s="135"/>
    </row>
    <row r="41" spans="1:4" x14ac:dyDescent="0.25">
      <c r="A41"/>
      <c r="C41" s="135"/>
      <c r="D41" s="135"/>
    </row>
    <row r="42" spans="1:4" x14ac:dyDescent="0.25">
      <c r="A42"/>
      <c r="C42" s="135"/>
      <c r="D42" s="135"/>
    </row>
    <row r="43" spans="1:4" x14ac:dyDescent="0.25">
      <c r="A43"/>
    </row>
  </sheetData>
  <sortState ref="A3:D20">
    <sortCondition descending="1" ref="D3"/>
  </sortState>
  <mergeCells count="1">
    <mergeCell ref="A1:D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EZ203"/>
  <sheetViews>
    <sheetView zoomScale="60" zoomScaleNormal="60" zoomScalePageLayoutView="64" workbookViewId="0">
      <pane xSplit="3" ySplit="1" topLeftCell="D2" activePane="bottomRight" state="frozen"/>
      <selection activeCell="I221" sqref="I221"/>
      <selection pane="topRight" activeCell="I221" sqref="I221"/>
      <selection pane="bottomLeft" activeCell="I221" sqref="I221"/>
      <selection pane="bottomRight" activeCell="E213" sqref="E213"/>
    </sheetView>
  </sheetViews>
  <sheetFormatPr defaultColWidth="8.85546875" defaultRowHeight="15" x14ac:dyDescent="0.25"/>
  <cols>
    <col min="1" max="1" width="56" bestFit="1" customWidth="1"/>
    <col min="2" max="2" width="4.85546875" bestFit="1" customWidth="1"/>
    <col min="3" max="3" width="51.7109375" customWidth="1"/>
    <col min="4" max="4" width="38.7109375" customWidth="1"/>
    <col min="5" max="5" width="16.85546875" customWidth="1"/>
    <col min="6" max="6" width="5.7109375" bestFit="1" customWidth="1"/>
    <col min="7" max="7" width="11.85546875" customWidth="1"/>
    <col min="8" max="8" width="10.140625" customWidth="1"/>
    <col min="9" max="9" width="11" customWidth="1"/>
    <col min="10" max="10" width="6" customWidth="1"/>
    <col min="11" max="11" width="14" customWidth="1"/>
    <col min="12" max="12" width="6.28515625" customWidth="1"/>
    <col min="13" max="13" width="15.7109375" customWidth="1"/>
    <col min="14" max="14" width="16.5703125" customWidth="1"/>
    <col min="15" max="15" width="16.140625" customWidth="1"/>
    <col min="16" max="16" width="12" customWidth="1"/>
    <col min="17" max="17" width="17.42578125" customWidth="1"/>
    <col min="18" max="18" width="17.7109375" customWidth="1"/>
    <col min="19" max="19" width="11.85546875" customWidth="1"/>
    <col min="20" max="20" width="12.42578125" customWidth="1"/>
    <col min="21" max="21" width="12" customWidth="1"/>
    <col min="22" max="22" width="11.85546875" customWidth="1"/>
    <col min="23" max="23" width="12.140625" customWidth="1"/>
  </cols>
  <sheetData>
    <row r="1" spans="1:27" s="40" customFormat="1" ht="135" x14ac:dyDescent="0.25">
      <c r="A1" s="37" t="s">
        <v>35</v>
      </c>
      <c r="B1" s="38"/>
      <c r="C1" s="39" t="s">
        <v>36</v>
      </c>
      <c r="D1" s="39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40" customFormat="1" x14ac:dyDescent="0.25">
      <c r="A2" s="10" t="s">
        <v>649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65" si="0">F2+J2+L2+P2+T2+W2</f>
        <v>20</v>
      </c>
      <c r="AA2" s="13">
        <v>100</v>
      </c>
    </row>
    <row r="3" spans="1:27" s="6" customFormat="1" ht="30" customHeight="1" x14ac:dyDescent="0.25">
      <c r="A3" s="224" t="s">
        <v>18</v>
      </c>
      <c r="B3" s="225">
        <v>1</v>
      </c>
      <c r="C3" s="226" t="s">
        <v>135</v>
      </c>
      <c r="D3" s="226" t="s">
        <v>263</v>
      </c>
      <c r="E3" s="227" t="s">
        <v>638</v>
      </c>
      <c r="F3" s="218">
        <f t="shared" ref="F3:F66" si="1">IF(E3="23/24",2,0)</f>
        <v>2</v>
      </c>
      <c r="G3" s="136">
        <v>98</v>
      </c>
      <c r="H3" s="136">
        <v>5</v>
      </c>
      <c r="I3" s="217">
        <v>5</v>
      </c>
      <c r="J3" s="218">
        <f t="shared" ref="J3:J66" si="2">IF(ABS((H3-I3)/I3)&lt;=0.1,2,IF(AND(ABS((H3-I3)/I3)&gt;0.1,ABS((H3-I3)/I3)&lt;=0.2),1,0))</f>
        <v>2</v>
      </c>
      <c r="K3" s="219">
        <v>98.387096774193552</v>
      </c>
      <c r="L3" s="218">
        <f t="shared" ref="L3:L66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66" si="4">SUM(M3:O3)</f>
        <v>6</v>
      </c>
      <c r="Q3" s="113">
        <v>98</v>
      </c>
      <c r="R3" s="113">
        <v>93</v>
      </c>
      <c r="S3" s="221">
        <f t="shared" ref="S3:S66" si="5">ROUND(R3/Q3*100,0)</f>
        <v>95</v>
      </c>
      <c r="T3" s="218">
        <f t="shared" ref="T3:T66" si="6">IF(S3&gt;90,4,IF(AND(S3&gt;80,S3&lt;=90),3,IF(AND(S3&gt;=50,S3&lt;=80),2,IF(AND(S3&gt;=10,S3&lt;50),1,0))))</f>
        <v>4</v>
      </c>
      <c r="U3" s="136">
        <v>99</v>
      </c>
      <c r="V3" s="136">
        <v>99</v>
      </c>
      <c r="W3" s="218">
        <f t="shared" ref="W3:W66" si="7">IF(V3&gt;=90,2,IF(V3&gt;=80,1,0))</f>
        <v>2</v>
      </c>
      <c r="X3" s="222">
        <v>1</v>
      </c>
      <c r="Y3" s="222">
        <v>40</v>
      </c>
      <c r="Z3" s="223">
        <f t="shared" si="0"/>
        <v>20</v>
      </c>
      <c r="AA3" s="223">
        <f t="shared" ref="AA3:AA66" si="8">ROUND(Z3/$Z$2*100,0)</f>
        <v>100</v>
      </c>
    </row>
    <row r="4" spans="1:27" s="6" customFormat="1" ht="30" customHeight="1" x14ac:dyDescent="0.25">
      <c r="A4" s="224" t="s">
        <v>17</v>
      </c>
      <c r="B4" s="225">
        <v>6</v>
      </c>
      <c r="C4" s="226" t="s">
        <v>0</v>
      </c>
      <c r="D4" s="226" t="s">
        <v>269</v>
      </c>
      <c r="E4" s="227" t="s">
        <v>638</v>
      </c>
      <c r="F4" s="218">
        <f t="shared" si="1"/>
        <v>2</v>
      </c>
      <c r="G4" s="136">
        <v>146</v>
      </c>
      <c r="H4" s="136">
        <v>8</v>
      </c>
      <c r="I4" s="217">
        <v>8</v>
      </c>
      <c r="J4" s="218">
        <f t="shared" si="2"/>
        <v>2</v>
      </c>
      <c r="K4" s="228">
        <v>90.322580645161281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113">
        <v>144</v>
      </c>
      <c r="R4" s="113">
        <v>143</v>
      </c>
      <c r="S4" s="221">
        <f t="shared" si="5"/>
        <v>99</v>
      </c>
      <c r="T4" s="218">
        <f t="shared" si="6"/>
        <v>4</v>
      </c>
      <c r="U4" s="136">
        <v>260</v>
      </c>
      <c r="V4" s="136">
        <v>100</v>
      </c>
      <c r="W4" s="218">
        <f t="shared" si="7"/>
        <v>2</v>
      </c>
      <c r="X4" s="294">
        <v>12</v>
      </c>
      <c r="Y4" s="294">
        <v>88</v>
      </c>
      <c r="Z4" s="223">
        <f t="shared" si="0"/>
        <v>20</v>
      </c>
      <c r="AA4" s="223">
        <f t="shared" si="8"/>
        <v>100</v>
      </c>
    </row>
    <row r="5" spans="1:27" s="6" customFormat="1" ht="30" customHeight="1" x14ac:dyDescent="0.25">
      <c r="A5" s="224" t="s">
        <v>17</v>
      </c>
      <c r="B5" s="225">
        <v>7</v>
      </c>
      <c r="C5" s="226" t="s">
        <v>2</v>
      </c>
      <c r="D5" s="226" t="s">
        <v>266</v>
      </c>
      <c r="E5" s="227" t="s">
        <v>638</v>
      </c>
      <c r="F5" s="218">
        <f t="shared" si="1"/>
        <v>2</v>
      </c>
      <c r="G5" s="136">
        <v>132</v>
      </c>
      <c r="H5" s="136">
        <v>6</v>
      </c>
      <c r="I5" s="217">
        <v>6</v>
      </c>
      <c r="J5" s="218">
        <f t="shared" si="2"/>
        <v>2</v>
      </c>
      <c r="K5" s="228">
        <v>91.935483870967744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113">
        <v>125</v>
      </c>
      <c r="R5" s="113">
        <v>122</v>
      </c>
      <c r="S5" s="221">
        <f t="shared" si="5"/>
        <v>98</v>
      </c>
      <c r="T5" s="218">
        <f t="shared" si="6"/>
        <v>4</v>
      </c>
      <c r="U5" s="136">
        <v>180</v>
      </c>
      <c r="V5" s="136">
        <v>100</v>
      </c>
      <c r="W5" s="218">
        <f t="shared" si="7"/>
        <v>2</v>
      </c>
      <c r="X5" s="294">
        <v>12</v>
      </c>
      <c r="Y5" s="294">
        <v>123</v>
      </c>
      <c r="Z5" s="223">
        <f t="shared" si="0"/>
        <v>20</v>
      </c>
      <c r="AA5" s="223">
        <f t="shared" si="8"/>
        <v>100</v>
      </c>
    </row>
    <row r="6" spans="1:27" s="6" customFormat="1" ht="30" customHeight="1" x14ac:dyDescent="0.25">
      <c r="A6" s="224" t="s">
        <v>17</v>
      </c>
      <c r="B6" s="225">
        <v>8</v>
      </c>
      <c r="C6" s="226" t="s">
        <v>3</v>
      </c>
      <c r="D6" s="226" t="s">
        <v>288</v>
      </c>
      <c r="E6" s="227" t="s">
        <v>638</v>
      </c>
      <c r="F6" s="218">
        <f t="shared" si="1"/>
        <v>2</v>
      </c>
      <c r="G6" s="136">
        <v>74</v>
      </c>
      <c r="H6" s="136">
        <v>4</v>
      </c>
      <c r="I6" s="255">
        <v>4</v>
      </c>
      <c r="J6" s="218">
        <f t="shared" si="2"/>
        <v>2</v>
      </c>
      <c r="K6" s="228">
        <v>95.161290322580655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13">
        <v>70</v>
      </c>
      <c r="R6" s="113">
        <v>70</v>
      </c>
      <c r="S6" s="221">
        <f t="shared" si="5"/>
        <v>100</v>
      </c>
      <c r="T6" s="218">
        <f t="shared" si="6"/>
        <v>4</v>
      </c>
      <c r="U6" s="136">
        <v>75</v>
      </c>
      <c r="V6" s="136">
        <v>100</v>
      </c>
      <c r="W6" s="218">
        <f t="shared" si="7"/>
        <v>2</v>
      </c>
      <c r="X6" s="294">
        <v>22</v>
      </c>
      <c r="Y6" s="294">
        <v>235</v>
      </c>
      <c r="Z6" s="223">
        <f t="shared" si="0"/>
        <v>20</v>
      </c>
      <c r="AA6" s="223">
        <f t="shared" si="8"/>
        <v>100</v>
      </c>
    </row>
    <row r="7" spans="1:27" s="6" customFormat="1" ht="30" customHeight="1" x14ac:dyDescent="0.25">
      <c r="A7" s="224" t="s">
        <v>17</v>
      </c>
      <c r="B7" s="225">
        <v>9</v>
      </c>
      <c r="C7" s="226" t="s">
        <v>5</v>
      </c>
      <c r="D7" s="226" t="s">
        <v>293</v>
      </c>
      <c r="E7" s="227" t="s">
        <v>638</v>
      </c>
      <c r="F7" s="218">
        <f t="shared" si="1"/>
        <v>2</v>
      </c>
      <c r="G7" s="136">
        <v>27</v>
      </c>
      <c r="H7" s="136">
        <v>2</v>
      </c>
      <c r="I7" s="255">
        <v>2</v>
      </c>
      <c r="J7" s="218">
        <f t="shared" si="2"/>
        <v>2</v>
      </c>
      <c r="K7" s="228">
        <v>91.935483870967744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113">
        <v>28</v>
      </c>
      <c r="R7" s="113">
        <v>27</v>
      </c>
      <c r="S7" s="221">
        <f t="shared" si="5"/>
        <v>96</v>
      </c>
      <c r="T7" s="218">
        <f t="shared" si="6"/>
        <v>4</v>
      </c>
      <c r="U7" s="136">
        <v>30</v>
      </c>
      <c r="V7" s="136">
        <v>100</v>
      </c>
      <c r="W7" s="218">
        <f t="shared" si="7"/>
        <v>2</v>
      </c>
      <c r="X7" s="294">
        <v>2</v>
      </c>
      <c r="Y7" s="294">
        <v>25</v>
      </c>
      <c r="Z7" s="223">
        <f t="shared" si="0"/>
        <v>20</v>
      </c>
      <c r="AA7" s="223">
        <f t="shared" si="8"/>
        <v>100</v>
      </c>
    </row>
    <row r="8" spans="1:27" ht="30" customHeight="1" x14ac:dyDescent="0.25">
      <c r="A8" s="224" t="s">
        <v>17</v>
      </c>
      <c r="B8" s="225">
        <v>10</v>
      </c>
      <c r="C8" s="226" t="s">
        <v>4</v>
      </c>
      <c r="D8" s="226" t="s">
        <v>289</v>
      </c>
      <c r="E8" s="227" t="s">
        <v>638</v>
      </c>
      <c r="F8" s="218">
        <f t="shared" si="1"/>
        <v>2</v>
      </c>
      <c r="G8" s="136">
        <v>31</v>
      </c>
      <c r="H8" s="136">
        <v>2</v>
      </c>
      <c r="I8" s="217">
        <v>2</v>
      </c>
      <c r="J8" s="218">
        <f t="shared" si="2"/>
        <v>2</v>
      </c>
      <c r="K8" s="228">
        <v>95.161290322580655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113">
        <v>31</v>
      </c>
      <c r="R8" s="113">
        <v>31</v>
      </c>
      <c r="S8" s="221">
        <f t="shared" si="5"/>
        <v>100</v>
      </c>
      <c r="T8" s="218">
        <f t="shared" si="6"/>
        <v>4</v>
      </c>
      <c r="U8" s="136">
        <v>28</v>
      </c>
      <c r="V8" s="136">
        <v>100</v>
      </c>
      <c r="W8" s="218">
        <f t="shared" si="7"/>
        <v>2</v>
      </c>
      <c r="X8" s="229">
        <v>3</v>
      </c>
      <c r="Y8" s="229">
        <v>55</v>
      </c>
      <c r="Z8" s="223">
        <f t="shared" si="0"/>
        <v>20</v>
      </c>
      <c r="AA8" s="223">
        <f t="shared" si="8"/>
        <v>100</v>
      </c>
    </row>
    <row r="9" spans="1:27" ht="30" customHeight="1" x14ac:dyDescent="0.25">
      <c r="A9" s="224" t="s">
        <v>17</v>
      </c>
      <c r="B9" s="225">
        <v>11</v>
      </c>
      <c r="C9" s="226" t="s">
        <v>38</v>
      </c>
      <c r="D9" s="226" t="s">
        <v>290</v>
      </c>
      <c r="E9" s="227" t="s">
        <v>638</v>
      </c>
      <c r="F9" s="218">
        <f t="shared" si="1"/>
        <v>2</v>
      </c>
      <c r="G9" s="136">
        <v>188</v>
      </c>
      <c r="H9" s="136">
        <v>10</v>
      </c>
      <c r="I9" s="217">
        <v>10</v>
      </c>
      <c r="J9" s="218">
        <f t="shared" si="2"/>
        <v>2</v>
      </c>
      <c r="K9" s="228">
        <v>91.935483870967744</v>
      </c>
      <c r="L9" s="218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113">
        <v>184</v>
      </c>
      <c r="R9" s="113">
        <v>183</v>
      </c>
      <c r="S9" s="221">
        <f t="shared" si="5"/>
        <v>99</v>
      </c>
      <c r="T9" s="218">
        <f t="shared" si="6"/>
        <v>4</v>
      </c>
      <c r="U9" s="136">
        <v>287</v>
      </c>
      <c r="V9" s="136">
        <v>100</v>
      </c>
      <c r="W9" s="218">
        <f t="shared" si="7"/>
        <v>2</v>
      </c>
      <c r="X9" s="229">
        <v>27</v>
      </c>
      <c r="Y9" s="229">
        <v>234</v>
      </c>
      <c r="Z9" s="223">
        <f t="shared" si="0"/>
        <v>20</v>
      </c>
      <c r="AA9" s="223">
        <f t="shared" si="8"/>
        <v>100</v>
      </c>
    </row>
    <row r="10" spans="1:27" ht="30" customHeight="1" x14ac:dyDescent="0.25">
      <c r="A10" s="224" t="s">
        <v>17</v>
      </c>
      <c r="B10" s="225">
        <v>12</v>
      </c>
      <c r="C10" s="226" t="s">
        <v>441</v>
      </c>
      <c r="D10" s="226" t="s">
        <v>442</v>
      </c>
      <c r="E10" s="227" t="s">
        <v>638</v>
      </c>
      <c r="F10" s="218">
        <f t="shared" si="1"/>
        <v>2</v>
      </c>
      <c r="G10" s="136">
        <v>275</v>
      </c>
      <c r="H10" s="136">
        <v>12</v>
      </c>
      <c r="I10" s="217">
        <v>12</v>
      </c>
      <c r="J10" s="218">
        <f t="shared" si="2"/>
        <v>2</v>
      </c>
      <c r="K10" s="228">
        <v>91.935483870967744</v>
      </c>
      <c r="L10" s="218">
        <f t="shared" si="3"/>
        <v>4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113">
        <v>269</v>
      </c>
      <c r="R10" s="113">
        <v>254</v>
      </c>
      <c r="S10" s="221">
        <f t="shared" si="5"/>
        <v>94</v>
      </c>
      <c r="T10" s="218">
        <f t="shared" si="6"/>
        <v>4</v>
      </c>
      <c r="U10" s="136">
        <v>455</v>
      </c>
      <c r="V10" s="136">
        <v>100</v>
      </c>
      <c r="W10" s="218">
        <f t="shared" si="7"/>
        <v>2</v>
      </c>
      <c r="X10" s="229">
        <v>38</v>
      </c>
      <c r="Y10" s="229">
        <v>374</v>
      </c>
      <c r="Z10" s="223">
        <f t="shared" si="0"/>
        <v>20</v>
      </c>
      <c r="AA10" s="223">
        <f t="shared" si="8"/>
        <v>100</v>
      </c>
    </row>
    <row r="11" spans="1:27" ht="30" customHeight="1" x14ac:dyDescent="0.25">
      <c r="A11" s="224" t="s">
        <v>19</v>
      </c>
      <c r="B11" s="225">
        <v>17</v>
      </c>
      <c r="C11" s="226" t="s">
        <v>12</v>
      </c>
      <c r="D11" s="226" t="s">
        <v>275</v>
      </c>
      <c r="E11" s="227" t="s">
        <v>638</v>
      </c>
      <c r="F11" s="218">
        <f t="shared" si="1"/>
        <v>2</v>
      </c>
      <c r="G11" s="136">
        <v>47</v>
      </c>
      <c r="H11" s="136">
        <v>4</v>
      </c>
      <c r="I11" s="217">
        <v>4</v>
      </c>
      <c r="J11" s="218">
        <f t="shared" si="2"/>
        <v>2</v>
      </c>
      <c r="K11" s="219">
        <v>90.322580645161281</v>
      </c>
      <c r="L11" s="218">
        <f t="shared" si="3"/>
        <v>4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113">
        <v>43</v>
      </c>
      <c r="R11" s="113">
        <v>43</v>
      </c>
      <c r="S11" s="221">
        <f t="shared" si="5"/>
        <v>100</v>
      </c>
      <c r="T11" s="218">
        <f t="shared" si="6"/>
        <v>4</v>
      </c>
      <c r="U11" s="136">
        <v>40</v>
      </c>
      <c r="V11" s="136">
        <v>100</v>
      </c>
      <c r="W11" s="218">
        <f t="shared" si="7"/>
        <v>2</v>
      </c>
      <c r="X11" s="229">
        <v>47</v>
      </c>
      <c r="Y11" s="229">
        <v>62</v>
      </c>
      <c r="Z11" s="223">
        <f t="shared" si="0"/>
        <v>20</v>
      </c>
      <c r="AA11" s="223">
        <f t="shared" si="8"/>
        <v>100</v>
      </c>
    </row>
    <row r="12" spans="1:27" ht="30" customHeight="1" x14ac:dyDescent="0.25">
      <c r="A12" s="224" t="s">
        <v>20</v>
      </c>
      <c r="B12" s="225">
        <v>28</v>
      </c>
      <c r="C12" s="226" t="s">
        <v>570</v>
      </c>
      <c r="D12" s="226" t="s">
        <v>307</v>
      </c>
      <c r="E12" s="227" t="s">
        <v>638</v>
      </c>
      <c r="F12" s="218">
        <f t="shared" si="1"/>
        <v>2</v>
      </c>
      <c r="G12" s="136">
        <v>98</v>
      </c>
      <c r="H12" s="136">
        <v>6</v>
      </c>
      <c r="I12" s="254">
        <v>6</v>
      </c>
      <c r="J12" s="218">
        <f t="shared" si="2"/>
        <v>2</v>
      </c>
      <c r="K12" s="230">
        <v>91.9</v>
      </c>
      <c r="L12" s="218">
        <f t="shared" si="3"/>
        <v>4</v>
      </c>
      <c r="M12" s="220">
        <v>2</v>
      </c>
      <c r="N12" s="220">
        <v>2</v>
      </c>
      <c r="O12" s="220">
        <v>2</v>
      </c>
      <c r="P12" s="218">
        <f t="shared" si="4"/>
        <v>6</v>
      </c>
      <c r="Q12" s="136">
        <v>132</v>
      </c>
      <c r="R12" s="136">
        <v>132</v>
      </c>
      <c r="S12" s="221">
        <f t="shared" si="5"/>
        <v>100</v>
      </c>
      <c r="T12" s="218">
        <f t="shared" si="6"/>
        <v>4</v>
      </c>
      <c r="U12" s="136">
        <v>115</v>
      </c>
      <c r="V12" s="136">
        <v>100</v>
      </c>
      <c r="W12" s="218">
        <f t="shared" si="7"/>
        <v>2</v>
      </c>
      <c r="X12" s="136">
        <v>6</v>
      </c>
      <c r="Y12" s="136">
        <v>36</v>
      </c>
      <c r="Z12" s="223">
        <f t="shared" si="0"/>
        <v>20</v>
      </c>
      <c r="AA12" s="223">
        <f t="shared" si="8"/>
        <v>100</v>
      </c>
    </row>
    <row r="13" spans="1:27" ht="30" customHeight="1" x14ac:dyDescent="0.25">
      <c r="A13" s="224" t="s">
        <v>20</v>
      </c>
      <c r="B13" s="225">
        <v>29</v>
      </c>
      <c r="C13" s="226" t="s">
        <v>572</v>
      </c>
      <c r="D13" s="226" t="s">
        <v>298</v>
      </c>
      <c r="E13" s="227" t="s">
        <v>638</v>
      </c>
      <c r="F13" s="218">
        <f t="shared" si="1"/>
        <v>2</v>
      </c>
      <c r="G13" s="136">
        <v>58</v>
      </c>
      <c r="H13" s="136">
        <v>3</v>
      </c>
      <c r="I13" s="254">
        <v>3</v>
      </c>
      <c r="J13" s="218">
        <f t="shared" si="2"/>
        <v>2</v>
      </c>
      <c r="K13" s="230">
        <v>95.2</v>
      </c>
      <c r="L13" s="218">
        <f t="shared" si="3"/>
        <v>4</v>
      </c>
      <c r="M13" s="220">
        <v>2</v>
      </c>
      <c r="N13" s="220">
        <v>2</v>
      </c>
      <c r="O13" s="220">
        <v>2</v>
      </c>
      <c r="P13" s="218">
        <f t="shared" si="4"/>
        <v>6</v>
      </c>
      <c r="Q13" s="136">
        <v>59</v>
      </c>
      <c r="R13" s="136">
        <v>57</v>
      </c>
      <c r="S13" s="221">
        <f t="shared" si="5"/>
        <v>97</v>
      </c>
      <c r="T13" s="218">
        <f t="shared" si="6"/>
        <v>4</v>
      </c>
      <c r="U13" s="136">
        <v>50</v>
      </c>
      <c r="V13" s="136">
        <v>100</v>
      </c>
      <c r="W13" s="218">
        <f t="shared" si="7"/>
        <v>2</v>
      </c>
      <c r="X13" s="136">
        <v>2</v>
      </c>
      <c r="Y13" s="136">
        <v>77</v>
      </c>
      <c r="Z13" s="223">
        <f t="shared" si="0"/>
        <v>20</v>
      </c>
      <c r="AA13" s="223">
        <f t="shared" si="8"/>
        <v>100</v>
      </c>
    </row>
    <row r="14" spans="1:27" ht="30" customHeight="1" x14ac:dyDescent="0.25">
      <c r="A14" s="224" t="s">
        <v>20</v>
      </c>
      <c r="B14" s="225">
        <v>30</v>
      </c>
      <c r="C14" s="226" t="s">
        <v>574</v>
      </c>
      <c r="D14" s="226" t="s">
        <v>300</v>
      </c>
      <c r="E14" s="227" t="s">
        <v>638</v>
      </c>
      <c r="F14" s="218">
        <f t="shared" si="1"/>
        <v>2</v>
      </c>
      <c r="G14" s="136">
        <v>148</v>
      </c>
      <c r="H14" s="136">
        <v>6</v>
      </c>
      <c r="I14" s="254">
        <v>6</v>
      </c>
      <c r="J14" s="218">
        <f t="shared" si="2"/>
        <v>2</v>
      </c>
      <c r="K14" s="230">
        <v>100</v>
      </c>
      <c r="L14" s="218">
        <f t="shared" si="3"/>
        <v>4</v>
      </c>
      <c r="M14" s="220">
        <v>2</v>
      </c>
      <c r="N14" s="220">
        <v>2</v>
      </c>
      <c r="O14" s="220">
        <v>2</v>
      </c>
      <c r="P14" s="218">
        <f t="shared" si="4"/>
        <v>6</v>
      </c>
      <c r="Q14" s="136">
        <v>140</v>
      </c>
      <c r="R14" s="136">
        <v>134</v>
      </c>
      <c r="S14" s="221">
        <f t="shared" si="5"/>
        <v>96</v>
      </c>
      <c r="T14" s="218">
        <f t="shared" si="6"/>
        <v>4</v>
      </c>
      <c r="U14" s="136">
        <v>195</v>
      </c>
      <c r="V14" s="136">
        <v>100</v>
      </c>
      <c r="W14" s="218">
        <f t="shared" si="7"/>
        <v>2</v>
      </c>
      <c r="X14" s="136">
        <v>2</v>
      </c>
      <c r="Y14" s="136">
        <v>213</v>
      </c>
      <c r="Z14" s="223">
        <f t="shared" si="0"/>
        <v>20</v>
      </c>
      <c r="AA14" s="223">
        <f t="shared" si="8"/>
        <v>100</v>
      </c>
    </row>
    <row r="15" spans="1:27" ht="30" customHeight="1" x14ac:dyDescent="0.25">
      <c r="A15" s="224" t="s">
        <v>20</v>
      </c>
      <c r="B15" s="225">
        <v>31</v>
      </c>
      <c r="C15" s="226" t="s">
        <v>578</v>
      </c>
      <c r="D15" s="226" t="s">
        <v>303</v>
      </c>
      <c r="E15" s="227" t="s">
        <v>638</v>
      </c>
      <c r="F15" s="218">
        <f t="shared" si="1"/>
        <v>2</v>
      </c>
      <c r="G15" s="136">
        <v>303</v>
      </c>
      <c r="H15" s="136">
        <v>12</v>
      </c>
      <c r="I15" s="254">
        <v>12</v>
      </c>
      <c r="J15" s="218">
        <f t="shared" si="2"/>
        <v>2</v>
      </c>
      <c r="K15" s="230">
        <v>90.3</v>
      </c>
      <c r="L15" s="218">
        <f t="shared" si="3"/>
        <v>4</v>
      </c>
      <c r="M15" s="220">
        <v>2</v>
      </c>
      <c r="N15" s="220">
        <v>2</v>
      </c>
      <c r="O15" s="220">
        <v>2</v>
      </c>
      <c r="P15" s="218">
        <f t="shared" si="4"/>
        <v>6</v>
      </c>
      <c r="Q15" s="136">
        <v>300</v>
      </c>
      <c r="R15" s="136">
        <v>300</v>
      </c>
      <c r="S15" s="221">
        <f t="shared" si="5"/>
        <v>100</v>
      </c>
      <c r="T15" s="218">
        <f t="shared" si="6"/>
        <v>4</v>
      </c>
      <c r="U15" s="136">
        <v>313</v>
      </c>
      <c r="V15" s="136">
        <v>100</v>
      </c>
      <c r="W15" s="218">
        <f t="shared" si="7"/>
        <v>2</v>
      </c>
      <c r="X15" s="136">
        <v>8</v>
      </c>
      <c r="Y15" s="136">
        <v>101</v>
      </c>
      <c r="Z15" s="223">
        <f t="shared" si="0"/>
        <v>20</v>
      </c>
      <c r="AA15" s="223">
        <f t="shared" si="8"/>
        <v>100</v>
      </c>
    </row>
    <row r="16" spans="1:27" ht="30" customHeight="1" x14ac:dyDescent="0.25">
      <c r="A16" s="224" t="s">
        <v>20</v>
      </c>
      <c r="B16" s="225">
        <v>32</v>
      </c>
      <c r="C16" s="226" t="s">
        <v>579</v>
      </c>
      <c r="D16" s="226" t="s">
        <v>304</v>
      </c>
      <c r="E16" s="227" t="s">
        <v>638</v>
      </c>
      <c r="F16" s="218">
        <f t="shared" si="1"/>
        <v>2</v>
      </c>
      <c r="G16" s="136">
        <v>41</v>
      </c>
      <c r="H16" s="136">
        <v>3</v>
      </c>
      <c r="I16" s="254">
        <v>3</v>
      </c>
      <c r="J16" s="218">
        <f t="shared" si="2"/>
        <v>2</v>
      </c>
      <c r="K16" s="230">
        <v>90.3</v>
      </c>
      <c r="L16" s="218">
        <f t="shared" si="3"/>
        <v>4</v>
      </c>
      <c r="M16" s="220">
        <v>2</v>
      </c>
      <c r="N16" s="220">
        <v>2</v>
      </c>
      <c r="O16" s="220">
        <v>2</v>
      </c>
      <c r="P16" s="218">
        <f t="shared" si="4"/>
        <v>6</v>
      </c>
      <c r="Q16" s="136">
        <v>41</v>
      </c>
      <c r="R16" s="136">
        <v>41</v>
      </c>
      <c r="S16" s="221">
        <f t="shared" si="5"/>
        <v>100</v>
      </c>
      <c r="T16" s="218">
        <f t="shared" si="6"/>
        <v>4</v>
      </c>
      <c r="U16" s="136">
        <v>58</v>
      </c>
      <c r="V16" s="136">
        <v>100</v>
      </c>
      <c r="W16" s="218">
        <f t="shared" si="7"/>
        <v>2</v>
      </c>
      <c r="X16" s="136">
        <v>2</v>
      </c>
      <c r="Y16" s="136">
        <v>30</v>
      </c>
      <c r="Z16" s="223">
        <f t="shared" si="0"/>
        <v>20</v>
      </c>
      <c r="AA16" s="223">
        <f t="shared" si="8"/>
        <v>100</v>
      </c>
    </row>
    <row r="17" spans="1:156" s="1" customFormat="1" ht="30" customHeight="1" x14ac:dyDescent="0.25">
      <c r="A17" s="224" t="s">
        <v>20</v>
      </c>
      <c r="B17" s="225">
        <v>33</v>
      </c>
      <c r="C17" s="226" t="s">
        <v>580</v>
      </c>
      <c r="D17" s="226" t="s">
        <v>305</v>
      </c>
      <c r="E17" s="227" t="s">
        <v>638</v>
      </c>
      <c r="F17" s="218">
        <f t="shared" si="1"/>
        <v>2</v>
      </c>
      <c r="G17" s="136">
        <v>324</v>
      </c>
      <c r="H17" s="136">
        <v>13</v>
      </c>
      <c r="I17" s="254">
        <v>13</v>
      </c>
      <c r="J17" s="218">
        <f t="shared" si="2"/>
        <v>2</v>
      </c>
      <c r="K17" s="230">
        <v>91.9</v>
      </c>
      <c r="L17" s="218">
        <f t="shared" si="3"/>
        <v>4</v>
      </c>
      <c r="M17" s="220">
        <v>2</v>
      </c>
      <c r="N17" s="220">
        <v>2</v>
      </c>
      <c r="O17" s="220">
        <v>2</v>
      </c>
      <c r="P17" s="218">
        <f t="shared" si="4"/>
        <v>6</v>
      </c>
      <c r="Q17" s="136">
        <v>323</v>
      </c>
      <c r="R17" s="136">
        <v>321</v>
      </c>
      <c r="S17" s="221">
        <f t="shared" si="5"/>
        <v>99</v>
      </c>
      <c r="T17" s="218">
        <f t="shared" si="6"/>
        <v>4</v>
      </c>
      <c r="U17" s="136">
        <v>352</v>
      </c>
      <c r="V17" s="136">
        <v>100</v>
      </c>
      <c r="W17" s="218">
        <f t="shared" si="7"/>
        <v>2</v>
      </c>
      <c r="X17" s="136">
        <v>8</v>
      </c>
      <c r="Y17" s="136">
        <v>49</v>
      </c>
      <c r="Z17" s="223">
        <f t="shared" si="0"/>
        <v>20</v>
      </c>
      <c r="AA17" s="223">
        <f t="shared" si="8"/>
        <v>100</v>
      </c>
    </row>
    <row r="18" spans="1:156" ht="30" customHeight="1" x14ac:dyDescent="0.25">
      <c r="A18" s="224" t="s">
        <v>20</v>
      </c>
      <c r="B18" s="225">
        <v>34</v>
      </c>
      <c r="C18" s="167" t="s">
        <v>581</v>
      </c>
      <c r="D18" s="226" t="s">
        <v>306</v>
      </c>
      <c r="E18" s="227" t="s">
        <v>638</v>
      </c>
      <c r="F18" s="218">
        <f t="shared" si="1"/>
        <v>2</v>
      </c>
      <c r="G18" s="136">
        <v>275</v>
      </c>
      <c r="H18" s="136">
        <v>11</v>
      </c>
      <c r="I18" s="254">
        <v>11</v>
      </c>
      <c r="J18" s="218">
        <f t="shared" si="2"/>
        <v>2</v>
      </c>
      <c r="K18" s="230">
        <v>90.3</v>
      </c>
      <c r="L18" s="218">
        <f t="shared" si="3"/>
        <v>4</v>
      </c>
      <c r="M18" s="220">
        <v>2</v>
      </c>
      <c r="N18" s="220">
        <v>2</v>
      </c>
      <c r="O18" s="220">
        <v>2</v>
      </c>
      <c r="P18" s="218">
        <f t="shared" si="4"/>
        <v>6</v>
      </c>
      <c r="Q18" s="136">
        <v>269</v>
      </c>
      <c r="R18" s="136">
        <v>269</v>
      </c>
      <c r="S18" s="168">
        <f t="shared" si="5"/>
        <v>100</v>
      </c>
      <c r="T18" s="218">
        <f t="shared" si="6"/>
        <v>4</v>
      </c>
      <c r="U18" s="136">
        <v>379</v>
      </c>
      <c r="V18" s="136">
        <v>100</v>
      </c>
      <c r="W18" s="218">
        <f t="shared" si="7"/>
        <v>2</v>
      </c>
      <c r="X18" s="136">
        <v>10</v>
      </c>
      <c r="Y18" s="136">
        <v>43</v>
      </c>
      <c r="Z18" s="223">
        <f t="shared" si="0"/>
        <v>20</v>
      </c>
      <c r="AA18" s="223">
        <f t="shared" si="8"/>
        <v>100</v>
      </c>
    </row>
    <row r="19" spans="1:156" ht="30" customHeight="1" x14ac:dyDescent="0.25">
      <c r="A19" s="224" t="s">
        <v>21</v>
      </c>
      <c r="B19" s="225">
        <v>42</v>
      </c>
      <c r="C19" s="226" t="s">
        <v>619</v>
      </c>
      <c r="D19" s="226" t="s">
        <v>314</v>
      </c>
      <c r="E19" s="227" t="s">
        <v>638</v>
      </c>
      <c r="F19" s="218">
        <f t="shared" si="1"/>
        <v>2</v>
      </c>
      <c r="G19" s="136">
        <v>54</v>
      </c>
      <c r="H19" s="136">
        <v>3</v>
      </c>
      <c r="I19" s="231">
        <v>3</v>
      </c>
      <c r="J19" s="218">
        <f t="shared" si="2"/>
        <v>2</v>
      </c>
      <c r="K19" s="228">
        <v>95.2</v>
      </c>
      <c r="L19" s="218">
        <f t="shared" si="3"/>
        <v>4</v>
      </c>
      <c r="M19" s="220">
        <v>2</v>
      </c>
      <c r="N19" s="220">
        <v>2</v>
      </c>
      <c r="O19" s="220">
        <v>2</v>
      </c>
      <c r="P19" s="218">
        <f t="shared" si="4"/>
        <v>6</v>
      </c>
      <c r="Q19" s="286">
        <v>54</v>
      </c>
      <c r="R19" s="286">
        <v>50</v>
      </c>
      <c r="S19" s="221">
        <f t="shared" si="5"/>
        <v>93</v>
      </c>
      <c r="T19" s="218">
        <f t="shared" si="6"/>
        <v>4</v>
      </c>
      <c r="U19" s="136">
        <v>89</v>
      </c>
      <c r="V19" s="136">
        <v>100</v>
      </c>
      <c r="W19" s="218">
        <f t="shared" si="7"/>
        <v>2</v>
      </c>
      <c r="X19" s="136">
        <v>44</v>
      </c>
      <c r="Y19" s="136">
        <v>115</v>
      </c>
      <c r="Z19" s="223">
        <f t="shared" si="0"/>
        <v>20</v>
      </c>
      <c r="AA19" s="223">
        <f t="shared" si="8"/>
        <v>100</v>
      </c>
    </row>
    <row r="20" spans="1:156" ht="30" customHeight="1" x14ac:dyDescent="0.25">
      <c r="A20" s="224" t="s">
        <v>21</v>
      </c>
      <c r="B20" s="225">
        <v>43</v>
      </c>
      <c r="C20" s="226" t="s">
        <v>15</v>
      </c>
      <c r="D20" s="226" t="s">
        <v>313</v>
      </c>
      <c r="E20" s="227" t="s">
        <v>638</v>
      </c>
      <c r="F20" s="218">
        <f t="shared" si="1"/>
        <v>2</v>
      </c>
      <c r="G20" s="136">
        <v>56</v>
      </c>
      <c r="H20" s="136">
        <v>3</v>
      </c>
      <c r="I20" s="231">
        <v>3</v>
      </c>
      <c r="J20" s="218">
        <f t="shared" si="2"/>
        <v>2</v>
      </c>
      <c r="K20" s="228">
        <v>93.5</v>
      </c>
      <c r="L20" s="218">
        <f t="shared" si="3"/>
        <v>4</v>
      </c>
      <c r="M20" s="220">
        <v>2</v>
      </c>
      <c r="N20" s="220">
        <v>2</v>
      </c>
      <c r="O20" s="220">
        <v>2</v>
      </c>
      <c r="P20" s="218">
        <f t="shared" si="4"/>
        <v>6</v>
      </c>
      <c r="Q20" s="286">
        <v>53</v>
      </c>
      <c r="R20" s="286">
        <v>52</v>
      </c>
      <c r="S20" s="221">
        <f t="shared" si="5"/>
        <v>98</v>
      </c>
      <c r="T20" s="218">
        <f t="shared" si="6"/>
        <v>4</v>
      </c>
      <c r="U20" s="136">
        <v>51</v>
      </c>
      <c r="V20" s="136">
        <v>100</v>
      </c>
      <c r="W20" s="218">
        <f t="shared" si="7"/>
        <v>2</v>
      </c>
      <c r="X20" s="136">
        <v>2</v>
      </c>
      <c r="Y20" s="136">
        <v>31</v>
      </c>
      <c r="Z20" s="223">
        <f t="shared" si="0"/>
        <v>20</v>
      </c>
      <c r="AA20" s="223">
        <f t="shared" si="8"/>
        <v>100</v>
      </c>
    </row>
    <row r="21" spans="1:156" ht="30" customHeight="1" x14ac:dyDescent="0.25">
      <c r="A21" s="224" t="s">
        <v>22</v>
      </c>
      <c r="B21" s="225">
        <v>46</v>
      </c>
      <c r="C21" s="226" t="s">
        <v>124</v>
      </c>
      <c r="D21" s="226" t="s">
        <v>316</v>
      </c>
      <c r="E21" s="233" t="s">
        <v>638</v>
      </c>
      <c r="F21" s="218">
        <f t="shared" si="1"/>
        <v>2</v>
      </c>
      <c r="G21" s="136">
        <v>17</v>
      </c>
      <c r="H21" s="136">
        <v>1</v>
      </c>
      <c r="I21" s="254">
        <v>1</v>
      </c>
      <c r="J21" s="218">
        <f t="shared" si="2"/>
        <v>2</v>
      </c>
      <c r="K21" s="228">
        <v>96.8</v>
      </c>
      <c r="L21" s="218">
        <f t="shared" si="3"/>
        <v>4</v>
      </c>
      <c r="M21" s="220">
        <v>2</v>
      </c>
      <c r="N21" s="220">
        <v>2</v>
      </c>
      <c r="O21" s="220">
        <v>2</v>
      </c>
      <c r="P21" s="218">
        <f t="shared" si="4"/>
        <v>6</v>
      </c>
      <c r="Q21" s="286">
        <v>16</v>
      </c>
      <c r="R21" s="286">
        <v>15</v>
      </c>
      <c r="S21" s="221">
        <f t="shared" si="5"/>
        <v>94</v>
      </c>
      <c r="T21" s="218">
        <f t="shared" si="6"/>
        <v>4</v>
      </c>
      <c r="U21" s="136">
        <v>18</v>
      </c>
      <c r="V21" s="136">
        <v>100</v>
      </c>
      <c r="W21" s="218">
        <f t="shared" si="7"/>
        <v>2</v>
      </c>
      <c r="X21" s="136">
        <v>3</v>
      </c>
      <c r="Y21" s="136">
        <v>87</v>
      </c>
      <c r="Z21" s="223">
        <f t="shared" si="0"/>
        <v>20</v>
      </c>
      <c r="AA21" s="223">
        <f t="shared" si="8"/>
        <v>100</v>
      </c>
    </row>
    <row r="22" spans="1:156" ht="30" customHeight="1" x14ac:dyDescent="0.25">
      <c r="A22" s="224" t="s">
        <v>22</v>
      </c>
      <c r="B22" s="225">
        <v>47</v>
      </c>
      <c r="C22" s="226" t="s">
        <v>618</v>
      </c>
      <c r="D22" s="226" t="s">
        <v>617</v>
      </c>
      <c r="E22" s="233" t="s">
        <v>638</v>
      </c>
      <c r="F22" s="218">
        <f t="shared" si="1"/>
        <v>2</v>
      </c>
      <c r="G22" s="136">
        <v>22</v>
      </c>
      <c r="H22" s="136">
        <v>3</v>
      </c>
      <c r="I22" s="254">
        <v>3</v>
      </c>
      <c r="J22" s="218">
        <f t="shared" si="2"/>
        <v>2</v>
      </c>
      <c r="K22" s="228">
        <v>93.5</v>
      </c>
      <c r="L22" s="218">
        <f t="shared" si="3"/>
        <v>4</v>
      </c>
      <c r="M22" s="220">
        <v>2</v>
      </c>
      <c r="N22" s="220">
        <v>2</v>
      </c>
      <c r="O22" s="220">
        <v>2</v>
      </c>
      <c r="P22" s="218">
        <f t="shared" si="4"/>
        <v>6</v>
      </c>
      <c r="Q22" s="286">
        <v>22</v>
      </c>
      <c r="R22" s="286">
        <v>22</v>
      </c>
      <c r="S22" s="221">
        <f t="shared" si="5"/>
        <v>100</v>
      </c>
      <c r="T22" s="218">
        <f t="shared" si="6"/>
        <v>4</v>
      </c>
      <c r="U22" s="136">
        <v>20</v>
      </c>
      <c r="V22" s="136">
        <v>100</v>
      </c>
      <c r="W22" s="218">
        <f t="shared" si="7"/>
        <v>2</v>
      </c>
      <c r="X22" s="136">
        <v>1</v>
      </c>
      <c r="Y22" s="136">
        <v>204</v>
      </c>
      <c r="Z22" s="223">
        <f t="shared" si="0"/>
        <v>20</v>
      </c>
      <c r="AA22" s="223">
        <f t="shared" si="8"/>
        <v>100</v>
      </c>
    </row>
    <row r="23" spans="1:156" ht="30" customHeight="1" x14ac:dyDescent="0.25">
      <c r="A23" s="234" t="s">
        <v>23</v>
      </c>
      <c r="B23" s="225">
        <v>50</v>
      </c>
      <c r="C23" s="236" t="s">
        <v>133</v>
      </c>
      <c r="D23" s="236" t="s">
        <v>323</v>
      </c>
      <c r="E23" s="233" t="s">
        <v>638</v>
      </c>
      <c r="F23" s="218">
        <f t="shared" si="1"/>
        <v>2</v>
      </c>
      <c r="G23" s="136">
        <v>20</v>
      </c>
      <c r="H23" s="194">
        <v>2</v>
      </c>
      <c r="I23" s="237">
        <v>2</v>
      </c>
      <c r="J23" s="218">
        <f t="shared" si="2"/>
        <v>2</v>
      </c>
      <c r="K23" s="230">
        <v>98.4</v>
      </c>
      <c r="L23" s="218">
        <f t="shared" si="3"/>
        <v>4</v>
      </c>
      <c r="M23" s="220">
        <v>2</v>
      </c>
      <c r="N23" s="220">
        <v>2</v>
      </c>
      <c r="O23" s="220">
        <v>2</v>
      </c>
      <c r="P23" s="218">
        <f t="shared" si="4"/>
        <v>6</v>
      </c>
      <c r="Q23" s="286">
        <v>20</v>
      </c>
      <c r="R23" s="286">
        <v>19</v>
      </c>
      <c r="S23" s="221">
        <f t="shared" si="5"/>
        <v>95</v>
      </c>
      <c r="T23" s="218">
        <f t="shared" si="6"/>
        <v>4</v>
      </c>
      <c r="U23" s="136">
        <v>19</v>
      </c>
      <c r="V23" s="136">
        <v>100</v>
      </c>
      <c r="W23" s="218">
        <f t="shared" si="7"/>
        <v>2</v>
      </c>
      <c r="X23" s="136">
        <v>18</v>
      </c>
      <c r="Y23" s="136">
        <v>57</v>
      </c>
      <c r="Z23" s="223">
        <f t="shared" si="0"/>
        <v>20</v>
      </c>
      <c r="AA23" s="223">
        <f t="shared" si="8"/>
        <v>100</v>
      </c>
    </row>
    <row r="24" spans="1:156" ht="30" customHeight="1" x14ac:dyDescent="0.25">
      <c r="A24" s="234" t="s">
        <v>23</v>
      </c>
      <c r="B24" s="225">
        <v>51</v>
      </c>
      <c r="C24" s="236" t="s">
        <v>129</v>
      </c>
      <c r="D24" s="236" t="s">
        <v>317</v>
      </c>
      <c r="E24" s="233" t="s">
        <v>638</v>
      </c>
      <c r="F24" s="218">
        <f t="shared" si="1"/>
        <v>2</v>
      </c>
      <c r="G24" s="136">
        <v>126</v>
      </c>
      <c r="H24" s="136">
        <v>6</v>
      </c>
      <c r="I24" s="237">
        <v>6</v>
      </c>
      <c r="J24" s="218">
        <f t="shared" si="2"/>
        <v>2</v>
      </c>
      <c r="K24" s="230">
        <v>100</v>
      </c>
      <c r="L24" s="218">
        <f t="shared" si="3"/>
        <v>4</v>
      </c>
      <c r="M24" s="220">
        <v>2</v>
      </c>
      <c r="N24" s="220">
        <v>2</v>
      </c>
      <c r="O24" s="220">
        <v>2</v>
      </c>
      <c r="P24" s="218">
        <f t="shared" si="4"/>
        <v>6</v>
      </c>
      <c r="Q24" s="286">
        <v>124</v>
      </c>
      <c r="R24" s="286">
        <v>124</v>
      </c>
      <c r="S24" s="221">
        <f t="shared" si="5"/>
        <v>100</v>
      </c>
      <c r="T24" s="218">
        <f t="shared" si="6"/>
        <v>4</v>
      </c>
      <c r="U24" s="136">
        <v>141</v>
      </c>
      <c r="V24" s="136">
        <v>100</v>
      </c>
      <c r="W24" s="218">
        <f t="shared" si="7"/>
        <v>2</v>
      </c>
      <c r="X24" s="136">
        <v>18</v>
      </c>
      <c r="Y24" s="136">
        <v>392</v>
      </c>
      <c r="Z24" s="223">
        <f t="shared" si="0"/>
        <v>20</v>
      </c>
      <c r="AA24" s="223">
        <f t="shared" si="8"/>
        <v>100</v>
      </c>
    </row>
    <row r="25" spans="1:156" ht="30" customHeight="1" x14ac:dyDescent="0.25">
      <c r="A25" s="234" t="s">
        <v>23</v>
      </c>
      <c r="B25" s="225">
        <v>52</v>
      </c>
      <c r="C25" s="236" t="s">
        <v>130</v>
      </c>
      <c r="D25" s="236" t="s">
        <v>318</v>
      </c>
      <c r="E25" s="233" t="s">
        <v>638</v>
      </c>
      <c r="F25" s="218">
        <f t="shared" si="1"/>
        <v>2</v>
      </c>
      <c r="G25" s="136">
        <v>105</v>
      </c>
      <c r="H25" s="194">
        <v>5</v>
      </c>
      <c r="I25" s="237">
        <v>5</v>
      </c>
      <c r="J25" s="218">
        <f t="shared" si="2"/>
        <v>2</v>
      </c>
      <c r="K25" s="230">
        <v>98.4</v>
      </c>
      <c r="L25" s="218">
        <f t="shared" si="3"/>
        <v>4</v>
      </c>
      <c r="M25" s="220">
        <v>2</v>
      </c>
      <c r="N25" s="220">
        <v>2</v>
      </c>
      <c r="O25" s="220">
        <v>2</v>
      </c>
      <c r="P25" s="218">
        <f t="shared" si="4"/>
        <v>6</v>
      </c>
      <c r="Q25" s="286">
        <v>99</v>
      </c>
      <c r="R25" s="286">
        <v>99</v>
      </c>
      <c r="S25" s="221">
        <f t="shared" si="5"/>
        <v>100</v>
      </c>
      <c r="T25" s="218">
        <f t="shared" si="6"/>
        <v>4</v>
      </c>
      <c r="U25" s="136">
        <v>127</v>
      </c>
      <c r="V25" s="136">
        <v>100</v>
      </c>
      <c r="W25" s="218">
        <f t="shared" si="7"/>
        <v>2</v>
      </c>
      <c r="X25" s="136">
        <v>26</v>
      </c>
      <c r="Y25" s="136">
        <v>400</v>
      </c>
      <c r="Z25" s="223">
        <f t="shared" si="0"/>
        <v>20</v>
      </c>
      <c r="AA25" s="223">
        <f t="shared" si="8"/>
        <v>100</v>
      </c>
    </row>
    <row r="26" spans="1:156" ht="30" customHeight="1" x14ac:dyDescent="0.25">
      <c r="A26" s="234" t="s">
        <v>23</v>
      </c>
      <c r="B26" s="225">
        <v>53</v>
      </c>
      <c r="C26" s="236" t="s">
        <v>131</v>
      </c>
      <c r="D26" s="236" t="s">
        <v>319</v>
      </c>
      <c r="E26" s="233" t="s">
        <v>638</v>
      </c>
      <c r="F26" s="218">
        <f t="shared" si="1"/>
        <v>2</v>
      </c>
      <c r="G26" s="136">
        <v>26</v>
      </c>
      <c r="H26" s="136">
        <v>2</v>
      </c>
      <c r="I26" s="237">
        <v>2</v>
      </c>
      <c r="J26" s="218">
        <f t="shared" si="2"/>
        <v>2</v>
      </c>
      <c r="K26" s="230">
        <v>100</v>
      </c>
      <c r="L26" s="218">
        <f t="shared" si="3"/>
        <v>4</v>
      </c>
      <c r="M26" s="220">
        <v>2</v>
      </c>
      <c r="N26" s="220">
        <v>2</v>
      </c>
      <c r="O26" s="220">
        <v>2</v>
      </c>
      <c r="P26" s="218">
        <f t="shared" si="4"/>
        <v>6</v>
      </c>
      <c r="Q26" s="286">
        <v>26</v>
      </c>
      <c r="R26" s="286">
        <v>26</v>
      </c>
      <c r="S26" s="221">
        <f t="shared" si="5"/>
        <v>100</v>
      </c>
      <c r="T26" s="218">
        <f t="shared" si="6"/>
        <v>4</v>
      </c>
      <c r="U26" s="136">
        <v>25</v>
      </c>
      <c r="V26" s="136">
        <v>100</v>
      </c>
      <c r="W26" s="218">
        <f t="shared" si="7"/>
        <v>2</v>
      </c>
      <c r="X26" s="136">
        <v>5</v>
      </c>
      <c r="Y26" s="136">
        <v>34</v>
      </c>
      <c r="Z26" s="223">
        <f t="shared" si="0"/>
        <v>20</v>
      </c>
      <c r="AA26" s="223">
        <f t="shared" si="8"/>
        <v>100</v>
      </c>
    </row>
    <row r="27" spans="1:156" ht="30" customHeight="1" x14ac:dyDescent="0.25">
      <c r="A27" s="234" t="s">
        <v>23</v>
      </c>
      <c r="B27" s="225">
        <v>54</v>
      </c>
      <c r="C27" s="236" t="s">
        <v>132</v>
      </c>
      <c r="D27" s="236" t="s">
        <v>320</v>
      </c>
      <c r="E27" s="233" t="s">
        <v>638</v>
      </c>
      <c r="F27" s="218">
        <f t="shared" si="1"/>
        <v>2</v>
      </c>
      <c r="G27" s="136">
        <v>79</v>
      </c>
      <c r="H27" s="136">
        <v>5</v>
      </c>
      <c r="I27" s="237">
        <v>5</v>
      </c>
      <c r="J27" s="218">
        <f t="shared" si="2"/>
        <v>2</v>
      </c>
      <c r="K27" s="230">
        <v>100</v>
      </c>
      <c r="L27" s="218">
        <f t="shared" si="3"/>
        <v>4</v>
      </c>
      <c r="M27" s="220">
        <v>2</v>
      </c>
      <c r="N27" s="220">
        <v>2</v>
      </c>
      <c r="O27" s="220">
        <v>2</v>
      </c>
      <c r="P27" s="218">
        <f t="shared" si="4"/>
        <v>6</v>
      </c>
      <c r="Q27" s="286">
        <v>77</v>
      </c>
      <c r="R27" s="286">
        <v>77</v>
      </c>
      <c r="S27" s="221">
        <f t="shared" si="5"/>
        <v>100</v>
      </c>
      <c r="T27" s="218">
        <f t="shared" si="6"/>
        <v>4</v>
      </c>
      <c r="U27" s="136">
        <v>78</v>
      </c>
      <c r="V27" s="136">
        <v>100</v>
      </c>
      <c r="W27" s="218">
        <f t="shared" si="7"/>
        <v>2</v>
      </c>
      <c r="X27" s="136">
        <v>3</v>
      </c>
      <c r="Y27" s="136">
        <v>220</v>
      </c>
      <c r="Z27" s="223">
        <f t="shared" si="0"/>
        <v>20</v>
      </c>
      <c r="AA27" s="223">
        <f t="shared" si="8"/>
        <v>100</v>
      </c>
    </row>
    <row r="28" spans="1:156" ht="30" customHeight="1" x14ac:dyDescent="0.25">
      <c r="A28" s="234" t="s">
        <v>23</v>
      </c>
      <c r="B28" s="225">
        <v>55</v>
      </c>
      <c r="C28" s="236" t="s">
        <v>126</v>
      </c>
      <c r="D28" s="236" t="s">
        <v>324</v>
      </c>
      <c r="E28" s="233" t="s">
        <v>638</v>
      </c>
      <c r="F28" s="218">
        <f t="shared" si="1"/>
        <v>2</v>
      </c>
      <c r="G28" s="136">
        <v>242</v>
      </c>
      <c r="H28" s="136">
        <v>12</v>
      </c>
      <c r="I28" s="256">
        <v>12</v>
      </c>
      <c r="J28" s="218">
        <f t="shared" si="2"/>
        <v>2</v>
      </c>
      <c r="K28" s="230">
        <v>98.8</v>
      </c>
      <c r="L28" s="218">
        <f t="shared" si="3"/>
        <v>4</v>
      </c>
      <c r="M28" s="220">
        <v>2</v>
      </c>
      <c r="N28" s="220">
        <v>2</v>
      </c>
      <c r="O28" s="220">
        <v>2</v>
      </c>
      <c r="P28" s="218">
        <f t="shared" si="4"/>
        <v>6</v>
      </c>
      <c r="Q28" s="286">
        <v>230</v>
      </c>
      <c r="R28" s="286">
        <v>230</v>
      </c>
      <c r="S28" s="221">
        <f t="shared" si="5"/>
        <v>100</v>
      </c>
      <c r="T28" s="218">
        <f t="shared" si="6"/>
        <v>4</v>
      </c>
      <c r="U28" s="136">
        <v>362</v>
      </c>
      <c r="V28" s="136">
        <v>100</v>
      </c>
      <c r="W28" s="218">
        <f t="shared" si="7"/>
        <v>2</v>
      </c>
      <c r="X28" s="136">
        <v>72</v>
      </c>
      <c r="Y28" s="136">
        <v>242</v>
      </c>
      <c r="Z28" s="223">
        <f t="shared" si="0"/>
        <v>20</v>
      </c>
      <c r="AA28" s="223">
        <f t="shared" si="8"/>
        <v>100</v>
      </c>
    </row>
    <row r="29" spans="1:156" ht="30" customHeight="1" x14ac:dyDescent="0.25">
      <c r="A29" s="234" t="s">
        <v>23</v>
      </c>
      <c r="B29" s="225">
        <v>56</v>
      </c>
      <c r="C29" s="236" t="s">
        <v>127</v>
      </c>
      <c r="D29" s="236" t="s">
        <v>321</v>
      </c>
      <c r="E29" s="233" t="s">
        <v>638</v>
      </c>
      <c r="F29" s="218">
        <f t="shared" si="1"/>
        <v>2</v>
      </c>
      <c r="G29" s="136">
        <v>29</v>
      </c>
      <c r="H29" s="136">
        <v>2</v>
      </c>
      <c r="I29" s="237">
        <v>2</v>
      </c>
      <c r="J29" s="218">
        <f t="shared" si="2"/>
        <v>2</v>
      </c>
      <c r="K29" s="230">
        <v>100</v>
      </c>
      <c r="L29" s="218">
        <f t="shared" si="3"/>
        <v>4</v>
      </c>
      <c r="M29" s="220">
        <v>2</v>
      </c>
      <c r="N29" s="220">
        <v>2</v>
      </c>
      <c r="O29" s="220">
        <v>2</v>
      </c>
      <c r="P29" s="218">
        <f t="shared" si="4"/>
        <v>6</v>
      </c>
      <c r="Q29" s="286">
        <v>28</v>
      </c>
      <c r="R29" s="286">
        <v>28</v>
      </c>
      <c r="S29" s="221">
        <f t="shared" si="5"/>
        <v>100</v>
      </c>
      <c r="T29" s="218">
        <f t="shared" si="6"/>
        <v>4</v>
      </c>
      <c r="U29" s="136">
        <v>36</v>
      </c>
      <c r="V29" s="136">
        <v>100</v>
      </c>
      <c r="W29" s="218">
        <f t="shared" si="7"/>
        <v>2</v>
      </c>
      <c r="X29" s="136">
        <v>4</v>
      </c>
      <c r="Y29" s="136">
        <v>57</v>
      </c>
      <c r="Z29" s="223">
        <f t="shared" si="0"/>
        <v>20</v>
      </c>
      <c r="AA29" s="223">
        <f t="shared" si="8"/>
        <v>100</v>
      </c>
    </row>
    <row r="30" spans="1:156" ht="30" customHeight="1" x14ac:dyDescent="0.25">
      <c r="A30" s="234" t="s">
        <v>23</v>
      </c>
      <c r="B30" s="225">
        <v>57</v>
      </c>
      <c r="C30" s="236" t="s">
        <v>658</v>
      </c>
      <c r="D30" s="236" t="s">
        <v>659</v>
      </c>
      <c r="E30" s="233" t="s">
        <v>638</v>
      </c>
      <c r="F30" s="218">
        <f t="shared" si="1"/>
        <v>2</v>
      </c>
      <c r="G30" s="136">
        <v>78</v>
      </c>
      <c r="H30" s="136">
        <v>4</v>
      </c>
      <c r="I30" s="265">
        <v>4</v>
      </c>
      <c r="J30" s="218">
        <f t="shared" si="2"/>
        <v>2</v>
      </c>
      <c r="K30" s="230">
        <v>98.4</v>
      </c>
      <c r="L30" s="218">
        <f t="shared" si="3"/>
        <v>4</v>
      </c>
      <c r="M30" s="220">
        <v>2</v>
      </c>
      <c r="N30" s="220">
        <v>2</v>
      </c>
      <c r="O30" s="220">
        <v>2</v>
      </c>
      <c r="P30" s="218">
        <f t="shared" si="4"/>
        <v>6</v>
      </c>
      <c r="Q30" s="286">
        <v>77</v>
      </c>
      <c r="R30" s="286">
        <v>76</v>
      </c>
      <c r="S30" s="221">
        <f t="shared" si="5"/>
        <v>99</v>
      </c>
      <c r="T30" s="218">
        <f t="shared" si="6"/>
        <v>4</v>
      </c>
      <c r="U30" s="136">
        <v>74</v>
      </c>
      <c r="V30" s="136">
        <v>100</v>
      </c>
      <c r="W30" s="218">
        <f t="shared" si="7"/>
        <v>2</v>
      </c>
      <c r="X30" s="136">
        <v>24</v>
      </c>
      <c r="Y30" s="136">
        <v>343</v>
      </c>
      <c r="Z30" s="223">
        <f t="shared" si="0"/>
        <v>20</v>
      </c>
      <c r="AA30" s="223">
        <f t="shared" si="8"/>
        <v>100</v>
      </c>
      <c r="AB30" s="1"/>
      <c r="AC30" s="1"/>
      <c r="AD30" s="140"/>
      <c r="AE30" s="124"/>
      <c r="AF30" s="124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</row>
    <row r="31" spans="1:156" ht="30" customHeight="1" x14ac:dyDescent="0.25">
      <c r="A31" s="234" t="s">
        <v>23</v>
      </c>
      <c r="B31" s="225">
        <v>58</v>
      </c>
      <c r="C31" s="236" t="s">
        <v>128</v>
      </c>
      <c r="D31" s="236" t="s">
        <v>322</v>
      </c>
      <c r="E31" s="233" t="s">
        <v>638</v>
      </c>
      <c r="F31" s="218">
        <f t="shared" si="1"/>
        <v>2</v>
      </c>
      <c r="G31" s="136">
        <v>66</v>
      </c>
      <c r="H31" s="136">
        <v>4</v>
      </c>
      <c r="I31" s="265">
        <v>4</v>
      </c>
      <c r="J31" s="218">
        <f t="shared" si="2"/>
        <v>2</v>
      </c>
      <c r="K31" s="230">
        <v>100</v>
      </c>
      <c r="L31" s="218">
        <f t="shared" si="3"/>
        <v>4</v>
      </c>
      <c r="M31" s="220">
        <v>2</v>
      </c>
      <c r="N31" s="220">
        <v>2</v>
      </c>
      <c r="O31" s="220">
        <v>2</v>
      </c>
      <c r="P31" s="218">
        <f t="shared" si="4"/>
        <v>6</v>
      </c>
      <c r="Q31" s="286">
        <v>63</v>
      </c>
      <c r="R31" s="286">
        <v>62</v>
      </c>
      <c r="S31" s="221">
        <f t="shared" si="5"/>
        <v>98</v>
      </c>
      <c r="T31" s="218">
        <f t="shared" si="6"/>
        <v>4</v>
      </c>
      <c r="U31" s="136">
        <v>97</v>
      </c>
      <c r="V31" s="136">
        <v>100</v>
      </c>
      <c r="W31" s="218">
        <f t="shared" si="7"/>
        <v>2</v>
      </c>
      <c r="X31" s="136">
        <v>7</v>
      </c>
      <c r="Y31" s="136">
        <v>271</v>
      </c>
      <c r="Z31" s="223">
        <f t="shared" si="0"/>
        <v>20</v>
      </c>
      <c r="AA31" s="223">
        <f t="shared" si="8"/>
        <v>100</v>
      </c>
      <c r="AB31" s="1"/>
      <c r="AC31" s="1"/>
      <c r="AD31" s="140"/>
      <c r="AE31" s="124"/>
      <c r="AF31" s="124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</row>
    <row r="32" spans="1:156" ht="30" customHeight="1" x14ac:dyDescent="0.25">
      <c r="A32" s="224" t="s">
        <v>24</v>
      </c>
      <c r="B32" s="225">
        <v>59</v>
      </c>
      <c r="C32" s="226" t="s">
        <v>138</v>
      </c>
      <c r="D32" s="226" t="s">
        <v>326</v>
      </c>
      <c r="E32" s="227" t="s">
        <v>638</v>
      </c>
      <c r="F32" s="218">
        <f t="shared" si="1"/>
        <v>2</v>
      </c>
      <c r="G32" s="136">
        <v>216</v>
      </c>
      <c r="H32" s="136">
        <v>10</v>
      </c>
      <c r="I32" s="276">
        <v>10</v>
      </c>
      <c r="J32" s="218">
        <f t="shared" si="2"/>
        <v>2</v>
      </c>
      <c r="K32" s="230">
        <v>98.387096774193552</v>
      </c>
      <c r="L32" s="218">
        <f t="shared" si="3"/>
        <v>4</v>
      </c>
      <c r="M32" s="220">
        <v>2</v>
      </c>
      <c r="N32" s="220">
        <v>2</v>
      </c>
      <c r="O32" s="220">
        <v>2</v>
      </c>
      <c r="P32" s="218">
        <f t="shared" si="4"/>
        <v>6</v>
      </c>
      <c r="Q32" s="286">
        <v>211</v>
      </c>
      <c r="R32" s="286">
        <v>211</v>
      </c>
      <c r="S32" s="221">
        <f t="shared" si="5"/>
        <v>100</v>
      </c>
      <c r="T32" s="218">
        <f t="shared" si="6"/>
        <v>4</v>
      </c>
      <c r="U32" s="136">
        <v>259</v>
      </c>
      <c r="V32" s="136">
        <v>100</v>
      </c>
      <c r="W32" s="218">
        <f t="shared" si="7"/>
        <v>2</v>
      </c>
      <c r="X32" s="194">
        <v>24</v>
      </c>
      <c r="Y32" s="194">
        <v>252</v>
      </c>
      <c r="Z32" s="223">
        <f t="shared" si="0"/>
        <v>20</v>
      </c>
      <c r="AA32" s="223">
        <f t="shared" si="8"/>
        <v>100</v>
      </c>
      <c r="AB32" s="1"/>
      <c r="AC32" s="1"/>
      <c r="AD32" s="140"/>
      <c r="AE32" s="124"/>
      <c r="AF32" s="124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</row>
    <row r="33" spans="1:156" ht="30" customHeight="1" x14ac:dyDescent="0.25">
      <c r="A33" s="224" t="s">
        <v>24</v>
      </c>
      <c r="B33" s="225">
        <v>60</v>
      </c>
      <c r="C33" s="226" t="s">
        <v>143</v>
      </c>
      <c r="D33" s="226" t="s">
        <v>330</v>
      </c>
      <c r="E33" s="227" t="s">
        <v>638</v>
      </c>
      <c r="F33" s="218">
        <f t="shared" si="1"/>
        <v>2</v>
      </c>
      <c r="G33" s="136">
        <v>73</v>
      </c>
      <c r="H33" s="136">
        <v>4</v>
      </c>
      <c r="I33" s="276">
        <v>4</v>
      </c>
      <c r="J33" s="218">
        <f t="shared" si="2"/>
        <v>2</v>
      </c>
      <c r="K33" s="230">
        <v>96.774193548387103</v>
      </c>
      <c r="L33" s="218">
        <f t="shared" si="3"/>
        <v>4</v>
      </c>
      <c r="M33" s="220">
        <v>2</v>
      </c>
      <c r="N33" s="220">
        <v>2</v>
      </c>
      <c r="O33" s="220">
        <v>2</v>
      </c>
      <c r="P33" s="218">
        <f t="shared" si="4"/>
        <v>6</v>
      </c>
      <c r="Q33" s="286">
        <v>74</v>
      </c>
      <c r="R33" s="286">
        <v>74</v>
      </c>
      <c r="S33" s="221">
        <f t="shared" si="5"/>
        <v>100</v>
      </c>
      <c r="T33" s="218">
        <f t="shared" si="6"/>
        <v>4</v>
      </c>
      <c r="U33" s="136">
        <v>70</v>
      </c>
      <c r="V33" s="136">
        <v>100</v>
      </c>
      <c r="W33" s="218">
        <f t="shared" si="7"/>
        <v>2</v>
      </c>
      <c r="X33" s="194">
        <v>6</v>
      </c>
      <c r="Y33" s="194">
        <v>56</v>
      </c>
      <c r="Z33" s="223">
        <f t="shared" si="0"/>
        <v>20</v>
      </c>
      <c r="AA33" s="223">
        <f t="shared" si="8"/>
        <v>100</v>
      </c>
      <c r="AB33" s="1"/>
      <c r="AC33" s="1"/>
      <c r="AD33" s="140"/>
      <c r="AE33" s="124"/>
      <c r="AF33" s="124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</row>
    <row r="34" spans="1:156" ht="30" customHeight="1" x14ac:dyDescent="0.25">
      <c r="A34" s="224" t="s">
        <v>24</v>
      </c>
      <c r="B34" s="225">
        <v>61</v>
      </c>
      <c r="C34" s="226" t="s">
        <v>144</v>
      </c>
      <c r="D34" s="226" t="s">
        <v>332</v>
      </c>
      <c r="E34" s="227" t="s">
        <v>638</v>
      </c>
      <c r="F34" s="218">
        <f t="shared" si="1"/>
        <v>2</v>
      </c>
      <c r="G34" s="136">
        <v>18</v>
      </c>
      <c r="H34" s="136">
        <v>2</v>
      </c>
      <c r="I34" s="276">
        <v>2</v>
      </c>
      <c r="J34" s="218">
        <f t="shared" si="2"/>
        <v>2</v>
      </c>
      <c r="K34" s="230">
        <v>91.935483870967744</v>
      </c>
      <c r="L34" s="218">
        <f t="shared" si="3"/>
        <v>4</v>
      </c>
      <c r="M34" s="220">
        <v>2</v>
      </c>
      <c r="N34" s="220">
        <v>2</v>
      </c>
      <c r="O34" s="220">
        <v>2</v>
      </c>
      <c r="P34" s="218">
        <f t="shared" si="4"/>
        <v>6</v>
      </c>
      <c r="Q34" s="286">
        <v>18</v>
      </c>
      <c r="R34" s="286">
        <v>18</v>
      </c>
      <c r="S34" s="221">
        <f t="shared" si="5"/>
        <v>100</v>
      </c>
      <c r="T34" s="218">
        <f t="shared" si="6"/>
        <v>4</v>
      </c>
      <c r="U34" s="136">
        <v>26</v>
      </c>
      <c r="V34" s="136">
        <v>100</v>
      </c>
      <c r="W34" s="218">
        <f t="shared" si="7"/>
        <v>2</v>
      </c>
      <c r="X34" s="194">
        <v>2</v>
      </c>
      <c r="Y34" s="194">
        <v>20</v>
      </c>
      <c r="Z34" s="223">
        <f t="shared" si="0"/>
        <v>20</v>
      </c>
      <c r="AA34" s="223">
        <f t="shared" si="8"/>
        <v>100</v>
      </c>
      <c r="AB34" s="1"/>
      <c r="AC34" s="1"/>
      <c r="AD34" s="140"/>
      <c r="AE34" s="124"/>
      <c r="AF34" s="124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</row>
    <row r="35" spans="1:156" ht="30" customHeight="1" x14ac:dyDescent="0.25">
      <c r="A35" s="224" t="s">
        <v>24</v>
      </c>
      <c r="B35" s="225">
        <v>62</v>
      </c>
      <c r="C35" s="226" t="s">
        <v>140</v>
      </c>
      <c r="D35" s="226" t="s">
        <v>329</v>
      </c>
      <c r="E35" s="227" t="s">
        <v>638</v>
      </c>
      <c r="F35" s="218">
        <f t="shared" si="1"/>
        <v>2</v>
      </c>
      <c r="G35" s="136">
        <v>80</v>
      </c>
      <c r="H35" s="136">
        <v>4</v>
      </c>
      <c r="I35" s="276">
        <v>4</v>
      </c>
      <c r="J35" s="218">
        <f t="shared" si="2"/>
        <v>2</v>
      </c>
      <c r="K35" s="230">
        <v>98.387096774193552</v>
      </c>
      <c r="L35" s="218">
        <f t="shared" si="3"/>
        <v>4</v>
      </c>
      <c r="M35" s="220">
        <v>2</v>
      </c>
      <c r="N35" s="220">
        <v>2</v>
      </c>
      <c r="O35" s="220">
        <v>2</v>
      </c>
      <c r="P35" s="218">
        <f t="shared" si="4"/>
        <v>6</v>
      </c>
      <c r="Q35" s="286">
        <v>79</v>
      </c>
      <c r="R35" s="286">
        <v>79</v>
      </c>
      <c r="S35" s="221">
        <f t="shared" si="5"/>
        <v>100</v>
      </c>
      <c r="T35" s="218">
        <f t="shared" si="6"/>
        <v>4</v>
      </c>
      <c r="U35" s="136">
        <v>109</v>
      </c>
      <c r="V35" s="136">
        <v>99</v>
      </c>
      <c r="W35" s="218">
        <f t="shared" si="7"/>
        <v>2</v>
      </c>
      <c r="X35" s="194">
        <v>2</v>
      </c>
      <c r="Y35" s="194">
        <v>53</v>
      </c>
      <c r="Z35" s="223">
        <f t="shared" si="0"/>
        <v>20</v>
      </c>
      <c r="AA35" s="223">
        <f t="shared" si="8"/>
        <v>100</v>
      </c>
      <c r="AB35" s="1"/>
      <c r="AC35" s="1"/>
      <c r="AD35" s="140"/>
      <c r="AE35" s="124"/>
      <c r="AF35" s="124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</row>
    <row r="36" spans="1:156" ht="30" customHeight="1" x14ac:dyDescent="0.25">
      <c r="A36" s="224" t="s">
        <v>24</v>
      </c>
      <c r="B36" s="225">
        <v>63</v>
      </c>
      <c r="C36" s="226" t="s">
        <v>141</v>
      </c>
      <c r="D36" s="226" t="s">
        <v>325</v>
      </c>
      <c r="E36" s="227" t="s">
        <v>638</v>
      </c>
      <c r="F36" s="218">
        <f t="shared" si="1"/>
        <v>2</v>
      </c>
      <c r="G36" s="136">
        <v>95</v>
      </c>
      <c r="H36" s="136">
        <v>6</v>
      </c>
      <c r="I36" s="276">
        <v>6</v>
      </c>
      <c r="J36" s="218">
        <f t="shared" si="2"/>
        <v>2</v>
      </c>
      <c r="K36" s="230">
        <v>95.161290322580655</v>
      </c>
      <c r="L36" s="218">
        <f t="shared" si="3"/>
        <v>4</v>
      </c>
      <c r="M36" s="220">
        <v>2</v>
      </c>
      <c r="N36" s="220">
        <v>2</v>
      </c>
      <c r="O36" s="220">
        <v>2</v>
      </c>
      <c r="P36" s="218">
        <f t="shared" si="4"/>
        <v>6</v>
      </c>
      <c r="Q36" s="286">
        <v>94</v>
      </c>
      <c r="R36" s="286">
        <v>94</v>
      </c>
      <c r="S36" s="221">
        <f t="shared" si="5"/>
        <v>100</v>
      </c>
      <c r="T36" s="218">
        <f t="shared" si="6"/>
        <v>4</v>
      </c>
      <c r="U36" s="136">
        <v>93</v>
      </c>
      <c r="V36" s="136">
        <v>100</v>
      </c>
      <c r="W36" s="218">
        <f t="shared" si="7"/>
        <v>2</v>
      </c>
      <c r="X36" s="194">
        <v>29</v>
      </c>
      <c r="Y36" s="194">
        <v>129</v>
      </c>
      <c r="Z36" s="223">
        <f t="shared" si="0"/>
        <v>20</v>
      </c>
      <c r="AA36" s="223">
        <f t="shared" si="8"/>
        <v>100</v>
      </c>
      <c r="AB36" s="1"/>
      <c r="AC36" s="1"/>
      <c r="AD36" s="140"/>
      <c r="AE36" s="124"/>
      <c r="AF36" s="124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</row>
    <row r="37" spans="1:156" ht="30" customHeight="1" x14ac:dyDescent="0.25">
      <c r="A37" s="224" t="s">
        <v>24</v>
      </c>
      <c r="B37" s="225">
        <v>64</v>
      </c>
      <c r="C37" s="226" t="s">
        <v>142</v>
      </c>
      <c r="D37" s="226" t="s">
        <v>327</v>
      </c>
      <c r="E37" s="227" t="s">
        <v>638</v>
      </c>
      <c r="F37" s="218">
        <f t="shared" si="1"/>
        <v>2</v>
      </c>
      <c r="G37" s="136">
        <v>73</v>
      </c>
      <c r="H37" s="194">
        <v>4</v>
      </c>
      <c r="I37" s="276">
        <v>4</v>
      </c>
      <c r="J37" s="218">
        <f t="shared" si="2"/>
        <v>2</v>
      </c>
      <c r="K37" s="230">
        <v>95.161290322580655</v>
      </c>
      <c r="L37" s="218">
        <f t="shared" si="3"/>
        <v>4</v>
      </c>
      <c r="M37" s="220">
        <v>2</v>
      </c>
      <c r="N37" s="220">
        <v>2</v>
      </c>
      <c r="O37" s="220">
        <v>2</v>
      </c>
      <c r="P37" s="218">
        <f t="shared" si="4"/>
        <v>6</v>
      </c>
      <c r="Q37" s="286">
        <v>71</v>
      </c>
      <c r="R37" s="286">
        <v>71</v>
      </c>
      <c r="S37" s="221">
        <f t="shared" si="5"/>
        <v>100</v>
      </c>
      <c r="T37" s="218">
        <f t="shared" si="6"/>
        <v>4</v>
      </c>
      <c r="U37" s="136">
        <v>66</v>
      </c>
      <c r="V37" s="136">
        <v>100</v>
      </c>
      <c r="W37" s="218">
        <f t="shared" si="7"/>
        <v>2</v>
      </c>
      <c r="X37" s="194">
        <v>5</v>
      </c>
      <c r="Y37" s="194">
        <v>30</v>
      </c>
      <c r="Z37" s="223">
        <f t="shared" si="0"/>
        <v>20</v>
      </c>
      <c r="AA37" s="223">
        <f t="shared" si="8"/>
        <v>100</v>
      </c>
      <c r="AB37" s="1"/>
      <c r="AC37" s="1"/>
      <c r="AD37" s="140"/>
      <c r="AE37" s="124"/>
      <c r="AF37" s="124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</row>
    <row r="38" spans="1:156" ht="30" customHeight="1" x14ac:dyDescent="0.25">
      <c r="A38" s="234" t="s">
        <v>25</v>
      </c>
      <c r="B38" s="225">
        <v>67</v>
      </c>
      <c r="C38" s="226" t="s">
        <v>146</v>
      </c>
      <c r="D38" s="226" t="s">
        <v>333</v>
      </c>
      <c r="E38" s="227" t="s">
        <v>638</v>
      </c>
      <c r="F38" s="218">
        <f t="shared" si="1"/>
        <v>2</v>
      </c>
      <c r="G38" s="136">
        <v>190</v>
      </c>
      <c r="H38" s="136">
        <v>10</v>
      </c>
      <c r="I38" s="265">
        <v>10</v>
      </c>
      <c r="J38" s="218">
        <f t="shared" si="2"/>
        <v>2</v>
      </c>
      <c r="K38" s="230">
        <v>96.774193548387103</v>
      </c>
      <c r="L38" s="218">
        <f t="shared" si="3"/>
        <v>4</v>
      </c>
      <c r="M38" s="220">
        <v>2</v>
      </c>
      <c r="N38" s="220">
        <v>2</v>
      </c>
      <c r="O38" s="220">
        <v>2</v>
      </c>
      <c r="P38" s="218">
        <f t="shared" si="4"/>
        <v>6</v>
      </c>
      <c r="Q38" s="286">
        <v>187</v>
      </c>
      <c r="R38" s="286">
        <v>187</v>
      </c>
      <c r="S38" s="221">
        <f t="shared" si="5"/>
        <v>100</v>
      </c>
      <c r="T38" s="218">
        <f t="shared" si="6"/>
        <v>4</v>
      </c>
      <c r="U38" s="136">
        <v>185</v>
      </c>
      <c r="V38" s="136">
        <v>100</v>
      </c>
      <c r="W38" s="218">
        <f t="shared" si="7"/>
        <v>2</v>
      </c>
      <c r="X38" s="194">
        <v>17</v>
      </c>
      <c r="Y38" s="194">
        <v>49</v>
      </c>
      <c r="Z38" s="223">
        <f t="shared" si="0"/>
        <v>20</v>
      </c>
      <c r="AA38" s="223">
        <f t="shared" si="8"/>
        <v>100</v>
      </c>
      <c r="AB38" s="1"/>
      <c r="AC38" s="1"/>
      <c r="AD38" s="140"/>
      <c r="AE38" s="124"/>
      <c r="AF38" s="124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</row>
    <row r="39" spans="1:156" s="122" customFormat="1" ht="30" customHeight="1" x14ac:dyDescent="0.25">
      <c r="A39" s="234" t="s">
        <v>25</v>
      </c>
      <c r="B39" s="225">
        <v>68</v>
      </c>
      <c r="C39" s="226" t="s">
        <v>154</v>
      </c>
      <c r="D39" s="226" t="s">
        <v>335</v>
      </c>
      <c r="E39" s="227" t="s">
        <v>638</v>
      </c>
      <c r="F39" s="218">
        <f t="shared" si="1"/>
        <v>2</v>
      </c>
      <c r="G39" s="136">
        <v>49</v>
      </c>
      <c r="H39" s="136">
        <v>3</v>
      </c>
      <c r="I39" s="273">
        <v>3</v>
      </c>
      <c r="J39" s="218">
        <f t="shared" si="2"/>
        <v>2</v>
      </c>
      <c r="K39" s="230">
        <v>91.935483870967744</v>
      </c>
      <c r="L39" s="218">
        <f t="shared" si="3"/>
        <v>4</v>
      </c>
      <c r="M39" s="220">
        <v>2</v>
      </c>
      <c r="N39" s="220">
        <v>2</v>
      </c>
      <c r="O39" s="220">
        <v>2</v>
      </c>
      <c r="P39" s="218">
        <f t="shared" si="4"/>
        <v>6</v>
      </c>
      <c r="Q39" s="286">
        <v>48</v>
      </c>
      <c r="R39" s="286">
        <v>48</v>
      </c>
      <c r="S39" s="221">
        <f t="shared" si="5"/>
        <v>100</v>
      </c>
      <c r="T39" s="218">
        <f t="shared" si="6"/>
        <v>4</v>
      </c>
      <c r="U39" s="136">
        <v>38</v>
      </c>
      <c r="V39" s="136">
        <v>100</v>
      </c>
      <c r="W39" s="218">
        <f t="shared" si="7"/>
        <v>2</v>
      </c>
      <c r="X39" s="194">
        <v>2</v>
      </c>
      <c r="Y39" s="194">
        <v>18</v>
      </c>
      <c r="Z39" s="223">
        <f t="shared" si="0"/>
        <v>20</v>
      </c>
      <c r="AA39" s="223">
        <f t="shared" si="8"/>
        <v>100</v>
      </c>
      <c r="AB39" s="1"/>
      <c r="AC39" s="1"/>
      <c r="AD39" s="140"/>
      <c r="AE39" s="124"/>
      <c r="AF39" s="124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</row>
    <row r="40" spans="1:156" s="122" customFormat="1" ht="30" customHeight="1" x14ac:dyDescent="0.25">
      <c r="A40" s="234" t="s">
        <v>25</v>
      </c>
      <c r="B40" s="225">
        <v>69</v>
      </c>
      <c r="C40" s="226" t="s">
        <v>147</v>
      </c>
      <c r="D40" s="226" t="s">
        <v>341</v>
      </c>
      <c r="E40" s="227" t="s">
        <v>638</v>
      </c>
      <c r="F40" s="218">
        <f t="shared" si="1"/>
        <v>2</v>
      </c>
      <c r="G40" s="136">
        <v>129</v>
      </c>
      <c r="H40" s="136">
        <v>9</v>
      </c>
      <c r="I40" s="265">
        <v>9</v>
      </c>
      <c r="J40" s="218">
        <f t="shared" si="2"/>
        <v>2</v>
      </c>
      <c r="K40" s="230">
        <v>98.387096774193552</v>
      </c>
      <c r="L40" s="218">
        <f t="shared" si="3"/>
        <v>4</v>
      </c>
      <c r="M40" s="220">
        <v>2</v>
      </c>
      <c r="N40" s="220">
        <v>2</v>
      </c>
      <c r="O40" s="220">
        <v>2</v>
      </c>
      <c r="P40" s="218">
        <f t="shared" si="4"/>
        <v>6</v>
      </c>
      <c r="Q40" s="286">
        <v>131</v>
      </c>
      <c r="R40" s="286">
        <v>131</v>
      </c>
      <c r="S40" s="221">
        <f t="shared" si="5"/>
        <v>100</v>
      </c>
      <c r="T40" s="218">
        <f t="shared" si="6"/>
        <v>4</v>
      </c>
      <c r="U40" s="136">
        <v>171</v>
      </c>
      <c r="V40" s="136">
        <v>100</v>
      </c>
      <c r="W40" s="218">
        <f t="shared" si="7"/>
        <v>2</v>
      </c>
      <c r="X40" s="194">
        <v>5</v>
      </c>
      <c r="Y40" s="194">
        <v>99</v>
      </c>
      <c r="Z40" s="223">
        <f t="shared" si="0"/>
        <v>20</v>
      </c>
      <c r="AA40" s="223">
        <f t="shared" si="8"/>
        <v>100</v>
      </c>
      <c r="AB40" s="1"/>
      <c r="AC40" s="1"/>
      <c r="AD40" s="140"/>
      <c r="AE40" s="124"/>
      <c r="AF40" s="124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</row>
    <row r="41" spans="1:156" ht="30" customHeight="1" x14ac:dyDescent="0.25">
      <c r="A41" s="234" t="s">
        <v>25</v>
      </c>
      <c r="B41" s="225">
        <v>70</v>
      </c>
      <c r="C41" s="226" t="s">
        <v>152</v>
      </c>
      <c r="D41" s="226" t="s">
        <v>336</v>
      </c>
      <c r="E41" s="227" t="s">
        <v>638</v>
      </c>
      <c r="F41" s="218">
        <f t="shared" si="1"/>
        <v>2</v>
      </c>
      <c r="G41" s="136">
        <v>118</v>
      </c>
      <c r="H41" s="136">
        <v>8</v>
      </c>
      <c r="I41" s="265">
        <v>8</v>
      </c>
      <c r="J41" s="218">
        <f t="shared" si="2"/>
        <v>2</v>
      </c>
      <c r="K41" s="230">
        <v>98.387096774193552</v>
      </c>
      <c r="L41" s="218">
        <f t="shared" si="3"/>
        <v>4</v>
      </c>
      <c r="M41" s="220">
        <v>2</v>
      </c>
      <c r="N41" s="220">
        <v>2</v>
      </c>
      <c r="O41" s="220">
        <v>2</v>
      </c>
      <c r="P41" s="218">
        <f t="shared" si="4"/>
        <v>6</v>
      </c>
      <c r="Q41" s="286">
        <v>114</v>
      </c>
      <c r="R41" s="286">
        <v>114</v>
      </c>
      <c r="S41" s="221">
        <f t="shared" si="5"/>
        <v>100</v>
      </c>
      <c r="T41" s="218">
        <f t="shared" si="6"/>
        <v>4</v>
      </c>
      <c r="U41" s="136">
        <v>124</v>
      </c>
      <c r="V41" s="136">
        <v>100</v>
      </c>
      <c r="W41" s="218">
        <f t="shared" si="7"/>
        <v>2</v>
      </c>
      <c r="X41" s="194">
        <v>2</v>
      </c>
      <c r="Y41" s="194">
        <v>126</v>
      </c>
      <c r="Z41" s="223">
        <f t="shared" si="0"/>
        <v>20</v>
      </c>
      <c r="AA41" s="223">
        <f t="shared" si="8"/>
        <v>100</v>
      </c>
      <c r="AB41" s="1"/>
      <c r="AC41" s="1"/>
      <c r="AD41" s="140"/>
      <c r="AE41" s="141"/>
      <c r="AF41" s="124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</row>
    <row r="42" spans="1:156" ht="30" customHeight="1" x14ac:dyDescent="0.25">
      <c r="A42" s="234" t="s">
        <v>25</v>
      </c>
      <c r="B42" s="225">
        <v>71</v>
      </c>
      <c r="C42" s="226" t="s">
        <v>148</v>
      </c>
      <c r="D42" s="226" t="s">
        <v>339</v>
      </c>
      <c r="E42" s="227" t="s">
        <v>638</v>
      </c>
      <c r="F42" s="218">
        <f t="shared" si="1"/>
        <v>2</v>
      </c>
      <c r="G42" s="136">
        <v>123</v>
      </c>
      <c r="H42" s="136">
        <v>6</v>
      </c>
      <c r="I42" s="265">
        <v>6</v>
      </c>
      <c r="J42" s="218">
        <f t="shared" si="2"/>
        <v>2</v>
      </c>
      <c r="K42" s="230">
        <v>100</v>
      </c>
      <c r="L42" s="218">
        <f t="shared" si="3"/>
        <v>4</v>
      </c>
      <c r="M42" s="220">
        <v>2</v>
      </c>
      <c r="N42" s="220">
        <v>2</v>
      </c>
      <c r="O42" s="220">
        <v>2</v>
      </c>
      <c r="P42" s="218">
        <f t="shared" si="4"/>
        <v>6</v>
      </c>
      <c r="Q42" s="286">
        <v>121</v>
      </c>
      <c r="R42" s="286">
        <v>121</v>
      </c>
      <c r="S42" s="221">
        <f t="shared" si="5"/>
        <v>100</v>
      </c>
      <c r="T42" s="218">
        <f t="shared" si="6"/>
        <v>4</v>
      </c>
      <c r="U42" s="136">
        <v>173</v>
      </c>
      <c r="V42" s="136">
        <v>100</v>
      </c>
      <c r="W42" s="218">
        <f t="shared" si="7"/>
        <v>2</v>
      </c>
      <c r="X42" s="194">
        <v>13</v>
      </c>
      <c r="Y42" s="194">
        <v>83</v>
      </c>
      <c r="Z42" s="223">
        <f t="shared" si="0"/>
        <v>20</v>
      </c>
      <c r="AA42" s="223">
        <f t="shared" si="8"/>
        <v>100</v>
      </c>
      <c r="AB42" s="1"/>
      <c r="AC42" s="1"/>
      <c r="AD42" s="140"/>
      <c r="AE42" s="124"/>
      <c r="AF42" s="124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</row>
    <row r="43" spans="1:156" ht="30" customHeight="1" x14ac:dyDescent="0.25">
      <c r="A43" s="234" t="s">
        <v>25</v>
      </c>
      <c r="B43" s="225">
        <v>72</v>
      </c>
      <c r="C43" s="226" t="s">
        <v>149</v>
      </c>
      <c r="D43" s="226" t="s">
        <v>337</v>
      </c>
      <c r="E43" s="227" t="s">
        <v>638</v>
      </c>
      <c r="F43" s="218">
        <f t="shared" si="1"/>
        <v>2</v>
      </c>
      <c r="G43" s="136">
        <v>248</v>
      </c>
      <c r="H43" s="136">
        <v>12</v>
      </c>
      <c r="I43" s="265">
        <v>12</v>
      </c>
      <c r="J43" s="218">
        <f t="shared" si="2"/>
        <v>2</v>
      </c>
      <c r="K43" s="230">
        <v>98.387096774193552</v>
      </c>
      <c r="L43" s="218">
        <f t="shared" si="3"/>
        <v>4</v>
      </c>
      <c r="M43" s="220">
        <v>2</v>
      </c>
      <c r="N43" s="220">
        <v>2</v>
      </c>
      <c r="O43" s="220">
        <v>2</v>
      </c>
      <c r="P43" s="218">
        <f t="shared" si="4"/>
        <v>6</v>
      </c>
      <c r="Q43" s="286">
        <v>245</v>
      </c>
      <c r="R43" s="286">
        <v>245</v>
      </c>
      <c r="S43" s="221">
        <f t="shared" si="5"/>
        <v>100</v>
      </c>
      <c r="T43" s="218">
        <f t="shared" si="6"/>
        <v>4</v>
      </c>
      <c r="U43" s="136">
        <v>344</v>
      </c>
      <c r="V43" s="136">
        <v>100</v>
      </c>
      <c r="W43" s="218">
        <f t="shared" si="7"/>
        <v>2</v>
      </c>
      <c r="X43" s="194">
        <v>4</v>
      </c>
      <c r="Y43" s="194">
        <v>130</v>
      </c>
      <c r="Z43" s="223">
        <f t="shared" si="0"/>
        <v>20</v>
      </c>
      <c r="AA43" s="223">
        <f t="shared" si="8"/>
        <v>100</v>
      </c>
      <c r="AB43" s="1"/>
      <c r="AC43" s="1"/>
      <c r="AD43" s="140"/>
      <c r="AE43" s="124"/>
      <c r="AF43" s="124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</row>
    <row r="44" spans="1:156" ht="30" customHeight="1" x14ac:dyDescent="0.25">
      <c r="A44" s="234" t="s">
        <v>25</v>
      </c>
      <c r="B44" s="225">
        <v>73</v>
      </c>
      <c r="C44" s="226" t="s">
        <v>153</v>
      </c>
      <c r="D44" s="226" t="s">
        <v>338</v>
      </c>
      <c r="E44" s="227" t="s">
        <v>638</v>
      </c>
      <c r="F44" s="218">
        <f t="shared" si="1"/>
        <v>2</v>
      </c>
      <c r="G44" s="136">
        <v>13</v>
      </c>
      <c r="H44" s="136">
        <v>2</v>
      </c>
      <c r="I44" s="237">
        <v>2</v>
      </c>
      <c r="J44" s="218">
        <f t="shared" si="2"/>
        <v>2</v>
      </c>
      <c r="K44" s="230">
        <v>95.161290322580655</v>
      </c>
      <c r="L44" s="218">
        <f t="shared" si="3"/>
        <v>4</v>
      </c>
      <c r="M44" s="220">
        <v>2</v>
      </c>
      <c r="N44" s="220">
        <v>2</v>
      </c>
      <c r="O44" s="220">
        <v>2</v>
      </c>
      <c r="P44" s="218">
        <f t="shared" si="4"/>
        <v>6</v>
      </c>
      <c r="Q44" s="220">
        <v>13</v>
      </c>
      <c r="R44" s="220">
        <v>13</v>
      </c>
      <c r="S44" s="221">
        <f t="shared" si="5"/>
        <v>100</v>
      </c>
      <c r="T44" s="218">
        <f t="shared" si="6"/>
        <v>4</v>
      </c>
      <c r="U44" s="136">
        <v>17</v>
      </c>
      <c r="V44" s="136">
        <v>100</v>
      </c>
      <c r="W44" s="218">
        <f t="shared" si="7"/>
        <v>2</v>
      </c>
      <c r="X44" s="194">
        <v>0</v>
      </c>
      <c r="Y44" s="194">
        <v>167</v>
      </c>
      <c r="Z44" s="223">
        <f t="shared" si="0"/>
        <v>20</v>
      </c>
      <c r="AA44" s="223">
        <f t="shared" si="8"/>
        <v>100</v>
      </c>
    </row>
    <row r="45" spans="1:156" ht="30" customHeight="1" x14ac:dyDescent="0.25">
      <c r="A45" s="234" t="s">
        <v>25</v>
      </c>
      <c r="B45" s="225">
        <v>74</v>
      </c>
      <c r="C45" s="226" t="s">
        <v>150</v>
      </c>
      <c r="D45" s="226" t="s">
        <v>340</v>
      </c>
      <c r="E45" s="227" t="s">
        <v>638</v>
      </c>
      <c r="F45" s="218">
        <f t="shared" si="1"/>
        <v>2</v>
      </c>
      <c r="G45" s="136">
        <v>113</v>
      </c>
      <c r="H45" s="136">
        <v>9</v>
      </c>
      <c r="I45" s="237">
        <v>9</v>
      </c>
      <c r="J45" s="218">
        <f t="shared" si="2"/>
        <v>2</v>
      </c>
      <c r="K45" s="230">
        <v>98.387096774193552</v>
      </c>
      <c r="L45" s="218">
        <f t="shared" si="3"/>
        <v>4</v>
      </c>
      <c r="M45" s="220">
        <v>2</v>
      </c>
      <c r="N45" s="220">
        <v>2</v>
      </c>
      <c r="O45" s="220">
        <v>2</v>
      </c>
      <c r="P45" s="218">
        <f t="shared" si="4"/>
        <v>6</v>
      </c>
      <c r="Q45" s="220">
        <v>114</v>
      </c>
      <c r="R45" s="220">
        <v>114</v>
      </c>
      <c r="S45" s="221">
        <f t="shared" si="5"/>
        <v>100</v>
      </c>
      <c r="T45" s="218">
        <f t="shared" si="6"/>
        <v>4</v>
      </c>
      <c r="U45" s="136">
        <v>137</v>
      </c>
      <c r="V45" s="136">
        <v>100</v>
      </c>
      <c r="W45" s="218">
        <f t="shared" si="7"/>
        <v>2</v>
      </c>
      <c r="X45" s="194">
        <v>74</v>
      </c>
      <c r="Y45" s="194">
        <v>533</v>
      </c>
      <c r="Z45" s="223">
        <f t="shared" si="0"/>
        <v>20</v>
      </c>
      <c r="AA45" s="223">
        <f t="shared" si="8"/>
        <v>100</v>
      </c>
    </row>
    <row r="46" spans="1:156" ht="30" customHeight="1" x14ac:dyDescent="0.25">
      <c r="A46" s="234" t="s">
        <v>25</v>
      </c>
      <c r="B46" s="225">
        <v>75</v>
      </c>
      <c r="C46" s="226" t="s">
        <v>151</v>
      </c>
      <c r="D46" s="226" t="s">
        <v>334</v>
      </c>
      <c r="E46" s="227" t="s">
        <v>638</v>
      </c>
      <c r="F46" s="218">
        <f t="shared" si="1"/>
        <v>2</v>
      </c>
      <c r="G46" s="136">
        <v>253</v>
      </c>
      <c r="H46" s="136">
        <v>12</v>
      </c>
      <c r="I46" s="237">
        <v>12</v>
      </c>
      <c r="J46" s="218">
        <f t="shared" si="2"/>
        <v>2</v>
      </c>
      <c r="K46" s="230">
        <v>95.161290322580655</v>
      </c>
      <c r="L46" s="218">
        <f t="shared" si="3"/>
        <v>4</v>
      </c>
      <c r="M46" s="220">
        <v>2</v>
      </c>
      <c r="N46" s="220">
        <v>2</v>
      </c>
      <c r="O46" s="220">
        <v>2</v>
      </c>
      <c r="P46" s="218">
        <f t="shared" si="4"/>
        <v>6</v>
      </c>
      <c r="Q46" s="220">
        <v>250</v>
      </c>
      <c r="R46" s="220">
        <v>250</v>
      </c>
      <c r="S46" s="221">
        <f t="shared" si="5"/>
        <v>100</v>
      </c>
      <c r="T46" s="218">
        <f t="shared" si="6"/>
        <v>4</v>
      </c>
      <c r="U46" s="136">
        <v>255</v>
      </c>
      <c r="V46" s="136">
        <v>100</v>
      </c>
      <c r="W46" s="218">
        <f t="shared" si="7"/>
        <v>2</v>
      </c>
      <c r="X46" s="194">
        <v>27</v>
      </c>
      <c r="Y46" s="194">
        <v>152</v>
      </c>
      <c r="Z46" s="223">
        <f t="shared" si="0"/>
        <v>20</v>
      </c>
      <c r="AA46" s="223">
        <f t="shared" si="8"/>
        <v>100</v>
      </c>
    </row>
    <row r="47" spans="1:156" ht="30" customHeight="1" x14ac:dyDescent="0.25">
      <c r="A47" s="240" t="s">
        <v>26</v>
      </c>
      <c r="B47" s="225">
        <v>76</v>
      </c>
      <c r="C47" s="226" t="s">
        <v>171</v>
      </c>
      <c r="D47" s="226" t="s">
        <v>342</v>
      </c>
      <c r="E47" s="227" t="s">
        <v>638</v>
      </c>
      <c r="F47" s="218">
        <f t="shared" si="1"/>
        <v>2</v>
      </c>
      <c r="G47" s="136">
        <v>228</v>
      </c>
      <c r="H47" s="136">
        <v>12</v>
      </c>
      <c r="I47" s="242">
        <v>12</v>
      </c>
      <c r="J47" s="243">
        <f t="shared" si="2"/>
        <v>2</v>
      </c>
      <c r="K47" s="230">
        <v>93.548387096774192</v>
      </c>
      <c r="L47" s="243">
        <f t="shared" si="3"/>
        <v>4</v>
      </c>
      <c r="M47" s="220">
        <v>2</v>
      </c>
      <c r="N47" s="220">
        <v>2</v>
      </c>
      <c r="O47" s="220">
        <v>2</v>
      </c>
      <c r="P47" s="218">
        <f t="shared" si="4"/>
        <v>6</v>
      </c>
      <c r="Q47" s="220">
        <v>227</v>
      </c>
      <c r="R47" s="220">
        <v>227</v>
      </c>
      <c r="S47" s="244">
        <f t="shared" si="5"/>
        <v>100</v>
      </c>
      <c r="T47" s="243">
        <f t="shared" si="6"/>
        <v>4</v>
      </c>
      <c r="U47" s="136">
        <v>324</v>
      </c>
      <c r="V47" s="136">
        <v>100</v>
      </c>
      <c r="W47" s="218">
        <f t="shared" si="7"/>
        <v>2</v>
      </c>
      <c r="X47" s="136">
        <v>11</v>
      </c>
      <c r="Y47" s="136">
        <v>293</v>
      </c>
      <c r="Z47" s="223">
        <f t="shared" si="0"/>
        <v>20</v>
      </c>
      <c r="AA47" s="223">
        <f t="shared" si="8"/>
        <v>100</v>
      </c>
    </row>
    <row r="48" spans="1:156" ht="30" customHeight="1" x14ac:dyDescent="0.25">
      <c r="A48" s="240" t="s">
        <v>26</v>
      </c>
      <c r="B48" s="225">
        <v>77</v>
      </c>
      <c r="C48" s="226" t="s">
        <v>178</v>
      </c>
      <c r="D48" s="226" t="s">
        <v>277</v>
      </c>
      <c r="E48" s="227" t="s">
        <v>638</v>
      </c>
      <c r="F48" s="218">
        <f t="shared" si="1"/>
        <v>2</v>
      </c>
      <c r="G48" s="136">
        <v>85</v>
      </c>
      <c r="H48" s="136">
        <v>6</v>
      </c>
      <c r="I48" s="268">
        <v>6</v>
      </c>
      <c r="J48" s="243">
        <f t="shared" si="2"/>
        <v>2</v>
      </c>
      <c r="K48" s="230">
        <v>98.387096774193552</v>
      </c>
      <c r="L48" s="243">
        <f t="shared" si="3"/>
        <v>4</v>
      </c>
      <c r="M48" s="220">
        <v>2</v>
      </c>
      <c r="N48" s="220">
        <v>2</v>
      </c>
      <c r="O48" s="220">
        <v>2</v>
      </c>
      <c r="P48" s="218">
        <f t="shared" si="4"/>
        <v>6</v>
      </c>
      <c r="Q48" s="220">
        <v>80</v>
      </c>
      <c r="R48" s="220">
        <v>80</v>
      </c>
      <c r="S48" s="244">
        <f t="shared" si="5"/>
        <v>100</v>
      </c>
      <c r="T48" s="243">
        <f t="shared" si="6"/>
        <v>4</v>
      </c>
      <c r="U48" s="136">
        <v>68</v>
      </c>
      <c r="V48" s="136">
        <v>100</v>
      </c>
      <c r="W48" s="218">
        <f t="shared" si="7"/>
        <v>2</v>
      </c>
      <c r="X48" s="136">
        <v>23</v>
      </c>
      <c r="Y48" s="136">
        <v>127</v>
      </c>
      <c r="Z48" s="223">
        <f t="shared" si="0"/>
        <v>20</v>
      </c>
      <c r="AA48" s="223">
        <f t="shared" si="8"/>
        <v>100</v>
      </c>
    </row>
    <row r="49" spans="1:27" ht="30" customHeight="1" x14ac:dyDescent="0.25">
      <c r="A49" s="240" t="s">
        <v>26</v>
      </c>
      <c r="B49" s="225">
        <v>78</v>
      </c>
      <c r="C49" s="226" t="s">
        <v>172</v>
      </c>
      <c r="D49" s="226" t="s">
        <v>343</v>
      </c>
      <c r="E49" s="227" t="s">
        <v>638</v>
      </c>
      <c r="F49" s="218">
        <f t="shared" si="1"/>
        <v>2</v>
      </c>
      <c r="G49" s="136">
        <v>215</v>
      </c>
      <c r="H49" s="136">
        <v>10</v>
      </c>
      <c r="I49" s="268">
        <v>11</v>
      </c>
      <c r="J49" s="243">
        <f t="shared" si="2"/>
        <v>2</v>
      </c>
      <c r="K49" s="230">
        <v>95.161290322580655</v>
      </c>
      <c r="L49" s="243">
        <f t="shared" si="3"/>
        <v>4</v>
      </c>
      <c r="M49" s="220">
        <v>2</v>
      </c>
      <c r="N49" s="220">
        <v>2</v>
      </c>
      <c r="O49" s="220">
        <v>2</v>
      </c>
      <c r="P49" s="218">
        <f t="shared" si="4"/>
        <v>6</v>
      </c>
      <c r="Q49" s="220">
        <v>209</v>
      </c>
      <c r="R49" s="220">
        <v>209</v>
      </c>
      <c r="S49" s="244">
        <f t="shared" si="5"/>
        <v>100</v>
      </c>
      <c r="T49" s="243">
        <f t="shared" si="6"/>
        <v>4</v>
      </c>
      <c r="U49" s="136">
        <v>203</v>
      </c>
      <c r="V49" s="136">
        <v>100</v>
      </c>
      <c r="W49" s="218">
        <f t="shared" si="7"/>
        <v>2</v>
      </c>
      <c r="X49" s="136">
        <v>27</v>
      </c>
      <c r="Y49" s="136">
        <v>759</v>
      </c>
      <c r="Z49" s="223">
        <f t="shared" si="0"/>
        <v>20</v>
      </c>
      <c r="AA49" s="223">
        <f t="shared" si="8"/>
        <v>100</v>
      </c>
    </row>
    <row r="50" spans="1:27" ht="30" customHeight="1" x14ac:dyDescent="0.25">
      <c r="A50" s="240" t="s">
        <v>26</v>
      </c>
      <c r="B50" s="225">
        <v>79</v>
      </c>
      <c r="C50" s="226" t="s">
        <v>180</v>
      </c>
      <c r="D50" s="226" t="s">
        <v>347</v>
      </c>
      <c r="E50" s="227" t="s">
        <v>638</v>
      </c>
      <c r="F50" s="218">
        <f t="shared" si="1"/>
        <v>2</v>
      </c>
      <c r="G50" s="136">
        <v>5</v>
      </c>
      <c r="H50" s="136">
        <v>1</v>
      </c>
      <c r="I50" s="273">
        <v>1</v>
      </c>
      <c r="J50" s="243">
        <f t="shared" si="2"/>
        <v>2</v>
      </c>
      <c r="K50" s="230">
        <v>98.387096774193552</v>
      </c>
      <c r="L50" s="243">
        <f t="shared" si="3"/>
        <v>4</v>
      </c>
      <c r="M50" s="220">
        <v>2</v>
      </c>
      <c r="N50" s="220">
        <v>2</v>
      </c>
      <c r="O50" s="220">
        <v>2</v>
      </c>
      <c r="P50" s="218">
        <f t="shared" si="4"/>
        <v>6</v>
      </c>
      <c r="Q50" s="220">
        <v>5</v>
      </c>
      <c r="R50" s="220">
        <v>5</v>
      </c>
      <c r="S50" s="244">
        <f t="shared" si="5"/>
        <v>100</v>
      </c>
      <c r="T50" s="243">
        <f t="shared" si="6"/>
        <v>4</v>
      </c>
      <c r="U50" s="136">
        <v>7</v>
      </c>
      <c r="V50" s="136">
        <v>100</v>
      </c>
      <c r="W50" s="218">
        <f t="shared" si="7"/>
        <v>2</v>
      </c>
      <c r="X50" s="136">
        <v>0</v>
      </c>
      <c r="Y50" s="136">
        <v>38</v>
      </c>
      <c r="Z50" s="223">
        <f t="shared" si="0"/>
        <v>20</v>
      </c>
      <c r="AA50" s="223">
        <f t="shared" si="8"/>
        <v>100</v>
      </c>
    </row>
    <row r="51" spans="1:27" ht="30" customHeight="1" x14ac:dyDescent="0.25">
      <c r="A51" s="240" t="s">
        <v>26</v>
      </c>
      <c r="B51" s="225">
        <v>80</v>
      </c>
      <c r="C51" s="226" t="s">
        <v>179</v>
      </c>
      <c r="D51" s="226" t="s">
        <v>344</v>
      </c>
      <c r="E51" s="227" t="s">
        <v>638</v>
      </c>
      <c r="F51" s="218">
        <f t="shared" si="1"/>
        <v>2</v>
      </c>
      <c r="G51" s="136">
        <v>11</v>
      </c>
      <c r="H51" s="136">
        <v>1</v>
      </c>
      <c r="I51" s="273">
        <v>1</v>
      </c>
      <c r="J51" s="243">
        <f t="shared" si="2"/>
        <v>2</v>
      </c>
      <c r="K51" s="230">
        <v>98.387096774193552</v>
      </c>
      <c r="L51" s="243">
        <f t="shared" si="3"/>
        <v>4</v>
      </c>
      <c r="M51" s="220">
        <v>2</v>
      </c>
      <c r="N51" s="220">
        <v>2</v>
      </c>
      <c r="O51" s="220">
        <v>2</v>
      </c>
      <c r="P51" s="218">
        <f t="shared" si="4"/>
        <v>6</v>
      </c>
      <c r="Q51" s="220">
        <v>11</v>
      </c>
      <c r="R51" s="220">
        <v>11</v>
      </c>
      <c r="S51" s="244">
        <f t="shared" si="5"/>
        <v>100</v>
      </c>
      <c r="T51" s="243">
        <f t="shared" si="6"/>
        <v>4</v>
      </c>
      <c r="U51" s="136">
        <v>12</v>
      </c>
      <c r="V51" s="136">
        <v>100</v>
      </c>
      <c r="W51" s="218">
        <f t="shared" si="7"/>
        <v>2</v>
      </c>
      <c r="X51" s="136">
        <v>0</v>
      </c>
      <c r="Y51" s="136">
        <v>51</v>
      </c>
      <c r="Z51" s="223">
        <f t="shared" si="0"/>
        <v>20</v>
      </c>
      <c r="AA51" s="223">
        <f t="shared" si="8"/>
        <v>100</v>
      </c>
    </row>
    <row r="52" spans="1:27" s="103" customFormat="1" ht="30" customHeight="1" x14ac:dyDescent="0.25">
      <c r="A52" s="240" t="s">
        <v>26</v>
      </c>
      <c r="B52" s="225">
        <v>81</v>
      </c>
      <c r="C52" s="226" t="s">
        <v>177</v>
      </c>
      <c r="D52" s="226" t="s">
        <v>247</v>
      </c>
      <c r="E52" s="227" t="s">
        <v>638</v>
      </c>
      <c r="F52" s="218">
        <f t="shared" si="1"/>
        <v>2</v>
      </c>
      <c r="G52" s="136">
        <v>124</v>
      </c>
      <c r="H52" s="136">
        <v>6</v>
      </c>
      <c r="I52" s="242">
        <v>6</v>
      </c>
      <c r="J52" s="243">
        <f t="shared" si="2"/>
        <v>2</v>
      </c>
      <c r="K52" s="230">
        <v>96.774193548387103</v>
      </c>
      <c r="L52" s="243">
        <f t="shared" si="3"/>
        <v>4</v>
      </c>
      <c r="M52" s="220">
        <v>2</v>
      </c>
      <c r="N52" s="220">
        <v>2</v>
      </c>
      <c r="O52" s="220">
        <v>2</v>
      </c>
      <c r="P52" s="218">
        <f t="shared" si="4"/>
        <v>6</v>
      </c>
      <c r="Q52" s="220">
        <v>122</v>
      </c>
      <c r="R52" s="220">
        <v>122</v>
      </c>
      <c r="S52" s="244">
        <f t="shared" si="5"/>
        <v>100</v>
      </c>
      <c r="T52" s="243">
        <f t="shared" si="6"/>
        <v>4</v>
      </c>
      <c r="U52" s="136">
        <v>168</v>
      </c>
      <c r="V52" s="136">
        <v>99</v>
      </c>
      <c r="W52" s="218">
        <f t="shared" si="7"/>
        <v>2</v>
      </c>
      <c r="X52" s="136">
        <v>15</v>
      </c>
      <c r="Y52" s="136">
        <v>507</v>
      </c>
      <c r="Z52" s="223">
        <f t="shared" si="0"/>
        <v>20</v>
      </c>
      <c r="AA52" s="223">
        <f t="shared" si="8"/>
        <v>100</v>
      </c>
    </row>
    <row r="53" spans="1:27" s="103" customFormat="1" ht="30" customHeight="1" x14ac:dyDescent="0.25">
      <c r="A53" s="240" t="s">
        <v>26</v>
      </c>
      <c r="B53" s="225">
        <v>82</v>
      </c>
      <c r="C53" s="226" t="s">
        <v>173</v>
      </c>
      <c r="D53" s="226" t="s">
        <v>345</v>
      </c>
      <c r="E53" s="227" t="s">
        <v>638</v>
      </c>
      <c r="F53" s="218">
        <f t="shared" si="1"/>
        <v>2</v>
      </c>
      <c r="G53" s="136">
        <v>29</v>
      </c>
      <c r="H53" s="136">
        <v>2</v>
      </c>
      <c r="I53" s="242">
        <v>2</v>
      </c>
      <c r="J53" s="243">
        <f t="shared" si="2"/>
        <v>2</v>
      </c>
      <c r="K53" s="230">
        <v>96.774193548387103</v>
      </c>
      <c r="L53" s="243">
        <f t="shared" si="3"/>
        <v>4</v>
      </c>
      <c r="M53" s="220">
        <v>2</v>
      </c>
      <c r="N53" s="220">
        <v>2</v>
      </c>
      <c r="O53" s="220">
        <v>2</v>
      </c>
      <c r="P53" s="218">
        <f t="shared" si="4"/>
        <v>6</v>
      </c>
      <c r="Q53" s="220">
        <v>28</v>
      </c>
      <c r="R53" s="220">
        <v>28</v>
      </c>
      <c r="S53" s="244">
        <f t="shared" si="5"/>
        <v>100</v>
      </c>
      <c r="T53" s="243">
        <f t="shared" si="6"/>
        <v>4</v>
      </c>
      <c r="U53" s="136">
        <v>25</v>
      </c>
      <c r="V53" s="136">
        <v>100</v>
      </c>
      <c r="W53" s="218">
        <f t="shared" si="7"/>
        <v>2</v>
      </c>
      <c r="X53" s="136">
        <v>10</v>
      </c>
      <c r="Y53" s="136">
        <v>28</v>
      </c>
      <c r="Z53" s="223">
        <f t="shared" si="0"/>
        <v>20</v>
      </c>
      <c r="AA53" s="223">
        <f t="shared" si="8"/>
        <v>100</v>
      </c>
    </row>
    <row r="54" spans="1:27" s="103" customFormat="1" ht="30" customHeight="1" x14ac:dyDescent="0.25">
      <c r="A54" s="240" t="s">
        <v>26</v>
      </c>
      <c r="B54" s="225">
        <v>83</v>
      </c>
      <c r="C54" s="226" t="s">
        <v>174</v>
      </c>
      <c r="D54" s="226" t="s">
        <v>348</v>
      </c>
      <c r="E54" s="227" t="s">
        <v>638</v>
      </c>
      <c r="F54" s="218">
        <f t="shared" si="1"/>
        <v>2</v>
      </c>
      <c r="G54" s="136">
        <v>204</v>
      </c>
      <c r="H54" s="136">
        <v>11</v>
      </c>
      <c r="I54" s="242">
        <v>11</v>
      </c>
      <c r="J54" s="243">
        <f t="shared" si="2"/>
        <v>2</v>
      </c>
      <c r="K54" s="230">
        <v>96.774193548387103</v>
      </c>
      <c r="L54" s="243">
        <f t="shared" si="3"/>
        <v>4</v>
      </c>
      <c r="M54" s="220">
        <v>2</v>
      </c>
      <c r="N54" s="220">
        <v>2</v>
      </c>
      <c r="O54" s="220">
        <v>2</v>
      </c>
      <c r="P54" s="218">
        <f t="shared" si="4"/>
        <v>6</v>
      </c>
      <c r="Q54" s="220">
        <v>202</v>
      </c>
      <c r="R54" s="220">
        <v>202</v>
      </c>
      <c r="S54" s="244">
        <f t="shared" si="5"/>
        <v>100</v>
      </c>
      <c r="T54" s="243">
        <f t="shared" si="6"/>
        <v>4</v>
      </c>
      <c r="U54" s="136">
        <v>187</v>
      </c>
      <c r="V54" s="136">
        <v>99</v>
      </c>
      <c r="W54" s="218">
        <f t="shared" si="7"/>
        <v>2</v>
      </c>
      <c r="X54" s="136">
        <v>15</v>
      </c>
      <c r="Y54" s="136">
        <v>628</v>
      </c>
      <c r="Z54" s="223">
        <f t="shared" si="0"/>
        <v>20</v>
      </c>
      <c r="AA54" s="223">
        <f t="shared" si="8"/>
        <v>100</v>
      </c>
    </row>
    <row r="55" spans="1:27" s="103" customFormat="1" ht="30" customHeight="1" x14ac:dyDescent="0.25">
      <c r="A55" s="240" t="s">
        <v>26</v>
      </c>
      <c r="B55" s="225">
        <v>84</v>
      </c>
      <c r="C55" s="226" t="s">
        <v>175</v>
      </c>
      <c r="D55" s="226" t="s">
        <v>346</v>
      </c>
      <c r="E55" s="227" t="s">
        <v>638</v>
      </c>
      <c r="F55" s="218">
        <f t="shared" si="1"/>
        <v>2</v>
      </c>
      <c r="G55" s="136">
        <v>66</v>
      </c>
      <c r="H55" s="136">
        <v>4</v>
      </c>
      <c r="I55" s="242">
        <v>4</v>
      </c>
      <c r="J55" s="243">
        <f t="shared" si="2"/>
        <v>2</v>
      </c>
      <c r="K55" s="230">
        <v>93.548387096774192</v>
      </c>
      <c r="L55" s="243">
        <f t="shared" si="3"/>
        <v>4</v>
      </c>
      <c r="M55" s="220">
        <v>2</v>
      </c>
      <c r="N55" s="220">
        <v>2</v>
      </c>
      <c r="O55" s="220">
        <v>2</v>
      </c>
      <c r="P55" s="218">
        <f t="shared" si="4"/>
        <v>6</v>
      </c>
      <c r="Q55" s="220">
        <v>65</v>
      </c>
      <c r="R55" s="220">
        <v>65</v>
      </c>
      <c r="S55" s="244">
        <f t="shared" si="5"/>
        <v>100</v>
      </c>
      <c r="T55" s="243">
        <f t="shared" si="6"/>
        <v>4</v>
      </c>
      <c r="U55" s="136">
        <v>83</v>
      </c>
      <c r="V55" s="136">
        <v>100</v>
      </c>
      <c r="W55" s="218">
        <f t="shared" si="7"/>
        <v>2</v>
      </c>
      <c r="X55" s="136">
        <v>3</v>
      </c>
      <c r="Y55" s="136">
        <v>263</v>
      </c>
      <c r="Z55" s="223">
        <f t="shared" si="0"/>
        <v>20</v>
      </c>
      <c r="AA55" s="223">
        <f t="shared" si="8"/>
        <v>100</v>
      </c>
    </row>
    <row r="56" spans="1:27" s="103" customFormat="1" ht="30" customHeight="1" x14ac:dyDescent="0.25">
      <c r="A56" s="240" t="s">
        <v>27</v>
      </c>
      <c r="B56" s="225">
        <v>86</v>
      </c>
      <c r="C56" s="226" t="s">
        <v>248</v>
      </c>
      <c r="D56" s="245" t="s">
        <v>350</v>
      </c>
      <c r="E56" s="227" t="s">
        <v>638</v>
      </c>
      <c r="F56" s="243">
        <f t="shared" si="1"/>
        <v>2</v>
      </c>
      <c r="G56" s="136">
        <v>120</v>
      </c>
      <c r="H56" s="136">
        <v>6</v>
      </c>
      <c r="I56" s="266">
        <v>6</v>
      </c>
      <c r="J56" s="243">
        <f t="shared" si="2"/>
        <v>2</v>
      </c>
      <c r="K56" s="230">
        <v>91.935483870967744</v>
      </c>
      <c r="L56" s="243">
        <f t="shared" si="3"/>
        <v>4</v>
      </c>
      <c r="M56" s="220">
        <v>2</v>
      </c>
      <c r="N56" s="220">
        <v>2</v>
      </c>
      <c r="O56" s="220">
        <v>2</v>
      </c>
      <c r="P56" s="218">
        <f t="shared" si="4"/>
        <v>6</v>
      </c>
      <c r="Q56" s="220">
        <v>118</v>
      </c>
      <c r="R56" s="220">
        <v>118</v>
      </c>
      <c r="S56" s="244">
        <f t="shared" si="5"/>
        <v>100</v>
      </c>
      <c r="T56" s="243">
        <f t="shared" si="6"/>
        <v>4</v>
      </c>
      <c r="U56" s="136">
        <v>164</v>
      </c>
      <c r="V56" s="136">
        <v>100</v>
      </c>
      <c r="W56" s="218">
        <f t="shared" si="7"/>
        <v>2</v>
      </c>
      <c r="X56" s="296">
        <v>0</v>
      </c>
      <c r="Y56" s="296">
        <v>357</v>
      </c>
      <c r="Z56" s="223">
        <f t="shared" si="0"/>
        <v>20</v>
      </c>
      <c r="AA56" s="223">
        <f t="shared" si="8"/>
        <v>100</v>
      </c>
    </row>
    <row r="57" spans="1:27" s="103" customFormat="1" ht="30" customHeight="1" x14ac:dyDescent="0.25">
      <c r="A57" s="240" t="s">
        <v>28</v>
      </c>
      <c r="B57" s="225">
        <v>87</v>
      </c>
      <c r="C57" s="226" t="s">
        <v>181</v>
      </c>
      <c r="D57" s="226" t="s">
        <v>355</v>
      </c>
      <c r="E57" s="227" t="s">
        <v>638</v>
      </c>
      <c r="F57" s="218">
        <f t="shared" si="1"/>
        <v>2</v>
      </c>
      <c r="G57" s="136">
        <v>123</v>
      </c>
      <c r="H57" s="136">
        <v>6</v>
      </c>
      <c r="I57" s="275">
        <v>6</v>
      </c>
      <c r="J57" s="243">
        <f t="shared" si="2"/>
        <v>2</v>
      </c>
      <c r="K57" s="230">
        <v>96.8</v>
      </c>
      <c r="L57" s="243">
        <f t="shared" si="3"/>
        <v>4</v>
      </c>
      <c r="M57" s="220">
        <v>2</v>
      </c>
      <c r="N57" s="220">
        <v>2</v>
      </c>
      <c r="O57" s="220">
        <v>2</v>
      </c>
      <c r="P57" s="218">
        <f t="shared" si="4"/>
        <v>6</v>
      </c>
      <c r="Q57" s="220">
        <v>123</v>
      </c>
      <c r="R57" s="220">
        <v>123</v>
      </c>
      <c r="S57" s="244">
        <f t="shared" si="5"/>
        <v>100</v>
      </c>
      <c r="T57" s="243">
        <f t="shared" si="6"/>
        <v>4</v>
      </c>
      <c r="U57" s="136">
        <v>194</v>
      </c>
      <c r="V57" s="136">
        <v>100</v>
      </c>
      <c r="W57" s="218">
        <f t="shared" si="7"/>
        <v>2</v>
      </c>
      <c r="X57" s="194">
        <v>6</v>
      </c>
      <c r="Y57" s="194">
        <v>26</v>
      </c>
      <c r="Z57" s="223">
        <f t="shared" si="0"/>
        <v>20</v>
      </c>
      <c r="AA57" s="223">
        <f t="shared" si="8"/>
        <v>100</v>
      </c>
    </row>
    <row r="58" spans="1:27" s="103" customFormat="1" ht="30" customHeight="1" x14ac:dyDescent="0.25">
      <c r="A58" s="240" t="s">
        <v>28</v>
      </c>
      <c r="B58" s="225">
        <v>88</v>
      </c>
      <c r="C58" s="226" t="s">
        <v>182</v>
      </c>
      <c r="D58" s="226" t="s">
        <v>358</v>
      </c>
      <c r="E58" s="227" t="s">
        <v>638</v>
      </c>
      <c r="F58" s="218">
        <f t="shared" si="1"/>
        <v>2</v>
      </c>
      <c r="G58" s="136">
        <v>92</v>
      </c>
      <c r="H58" s="136">
        <v>5</v>
      </c>
      <c r="I58" s="242">
        <v>5</v>
      </c>
      <c r="J58" s="243">
        <f t="shared" si="2"/>
        <v>2</v>
      </c>
      <c r="K58" s="230">
        <v>95.2</v>
      </c>
      <c r="L58" s="243">
        <f t="shared" si="3"/>
        <v>4</v>
      </c>
      <c r="M58" s="220">
        <v>2</v>
      </c>
      <c r="N58" s="220">
        <v>2</v>
      </c>
      <c r="O58" s="220">
        <v>2</v>
      </c>
      <c r="P58" s="218">
        <f t="shared" si="4"/>
        <v>6</v>
      </c>
      <c r="Q58" s="220">
        <v>92</v>
      </c>
      <c r="R58" s="220">
        <v>89</v>
      </c>
      <c r="S58" s="244">
        <f t="shared" si="5"/>
        <v>97</v>
      </c>
      <c r="T58" s="243">
        <f t="shared" si="6"/>
        <v>4</v>
      </c>
      <c r="U58" s="136">
        <v>132</v>
      </c>
      <c r="V58" s="136">
        <v>100</v>
      </c>
      <c r="W58" s="218">
        <f t="shared" si="7"/>
        <v>2</v>
      </c>
      <c r="X58" s="194">
        <v>6</v>
      </c>
      <c r="Y58" s="194">
        <v>226</v>
      </c>
      <c r="Z58" s="223">
        <f t="shared" si="0"/>
        <v>20</v>
      </c>
      <c r="AA58" s="223">
        <f t="shared" si="8"/>
        <v>100</v>
      </c>
    </row>
    <row r="59" spans="1:27" s="103" customFormat="1" ht="30" customHeight="1" x14ac:dyDescent="0.25">
      <c r="A59" s="240" t="s">
        <v>28</v>
      </c>
      <c r="B59" s="225">
        <v>89</v>
      </c>
      <c r="C59" s="226" t="s">
        <v>186</v>
      </c>
      <c r="D59" s="226" t="s">
        <v>351</v>
      </c>
      <c r="E59" s="227" t="s">
        <v>638</v>
      </c>
      <c r="F59" s="218">
        <f t="shared" si="1"/>
        <v>2</v>
      </c>
      <c r="G59" s="136">
        <v>26</v>
      </c>
      <c r="H59" s="136">
        <v>2</v>
      </c>
      <c r="I59" s="266">
        <v>2</v>
      </c>
      <c r="J59" s="243">
        <f t="shared" si="2"/>
        <v>2</v>
      </c>
      <c r="K59" s="230">
        <v>96.8</v>
      </c>
      <c r="L59" s="243">
        <f t="shared" si="3"/>
        <v>4</v>
      </c>
      <c r="M59" s="220">
        <v>2</v>
      </c>
      <c r="N59" s="220">
        <v>2</v>
      </c>
      <c r="O59" s="220">
        <v>2</v>
      </c>
      <c r="P59" s="218">
        <f t="shared" si="4"/>
        <v>6</v>
      </c>
      <c r="Q59" s="220">
        <v>26</v>
      </c>
      <c r="R59" s="220">
        <v>26</v>
      </c>
      <c r="S59" s="244">
        <f t="shared" si="5"/>
        <v>100</v>
      </c>
      <c r="T59" s="243">
        <f t="shared" si="6"/>
        <v>4</v>
      </c>
      <c r="U59" s="136">
        <v>25</v>
      </c>
      <c r="V59" s="136">
        <v>100</v>
      </c>
      <c r="W59" s="218">
        <f t="shared" si="7"/>
        <v>2</v>
      </c>
      <c r="X59" s="194">
        <v>0</v>
      </c>
      <c r="Y59" s="194">
        <v>55</v>
      </c>
      <c r="Z59" s="223">
        <f t="shared" si="0"/>
        <v>20</v>
      </c>
      <c r="AA59" s="223">
        <f t="shared" si="8"/>
        <v>100</v>
      </c>
    </row>
    <row r="60" spans="1:27" s="103" customFormat="1" ht="30" customHeight="1" x14ac:dyDescent="0.25">
      <c r="A60" s="240" t="s">
        <v>28</v>
      </c>
      <c r="B60" s="225">
        <v>90</v>
      </c>
      <c r="C60" s="226" t="s">
        <v>187</v>
      </c>
      <c r="D60" s="226" t="s">
        <v>356</v>
      </c>
      <c r="E60" s="227" t="s">
        <v>638</v>
      </c>
      <c r="F60" s="218">
        <f t="shared" si="1"/>
        <v>2</v>
      </c>
      <c r="G60" s="136">
        <v>5</v>
      </c>
      <c r="H60" s="136">
        <v>1</v>
      </c>
      <c r="I60" s="266">
        <v>1</v>
      </c>
      <c r="J60" s="243">
        <f t="shared" si="2"/>
        <v>2</v>
      </c>
      <c r="K60" s="230">
        <v>90.3</v>
      </c>
      <c r="L60" s="243">
        <f t="shared" si="3"/>
        <v>4</v>
      </c>
      <c r="M60" s="220">
        <v>2</v>
      </c>
      <c r="N60" s="220">
        <v>2</v>
      </c>
      <c r="O60" s="220">
        <v>2</v>
      </c>
      <c r="P60" s="218">
        <f t="shared" si="4"/>
        <v>6</v>
      </c>
      <c r="Q60" s="220">
        <v>5</v>
      </c>
      <c r="R60" s="220">
        <v>5</v>
      </c>
      <c r="S60" s="244">
        <f t="shared" si="5"/>
        <v>100</v>
      </c>
      <c r="T60" s="243">
        <f t="shared" si="6"/>
        <v>4</v>
      </c>
      <c r="U60" s="136">
        <v>5</v>
      </c>
      <c r="V60" s="136">
        <v>100</v>
      </c>
      <c r="W60" s="218">
        <f t="shared" si="7"/>
        <v>2</v>
      </c>
      <c r="X60" s="194">
        <v>0</v>
      </c>
      <c r="Y60" s="194">
        <v>49</v>
      </c>
      <c r="Z60" s="223">
        <f t="shared" si="0"/>
        <v>20</v>
      </c>
      <c r="AA60" s="223">
        <f t="shared" si="8"/>
        <v>100</v>
      </c>
    </row>
    <row r="61" spans="1:27" s="1" customFormat="1" x14ac:dyDescent="0.25">
      <c r="A61" s="240" t="s">
        <v>28</v>
      </c>
      <c r="B61" s="225">
        <v>91</v>
      </c>
      <c r="C61" s="226" t="s">
        <v>184</v>
      </c>
      <c r="D61" s="226" t="s">
        <v>353</v>
      </c>
      <c r="E61" s="227" t="s">
        <v>638</v>
      </c>
      <c r="F61" s="218">
        <f t="shared" si="1"/>
        <v>2</v>
      </c>
      <c r="G61" s="136">
        <v>25</v>
      </c>
      <c r="H61" s="136">
        <v>2</v>
      </c>
      <c r="I61" s="239">
        <v>2</v>
      </c>
      <c r="J61" s="243">
        <f t="shared" si="2"/>
        <v>2</v>
      </c>
      <c r="K61" s="230">
        <v>100</v>
      </c>
      <c r="L61" s="243">
        <f t="shared" si="3"/>
        <v>4</v>
      </c>
      <c r="M61" s="220">
        <v>2</v>
      </c>
      <c r="N61" s="220">
        <v>2</v>
      </c>
      <c r="O61" s="220">
        <v>2</v>
      </c>
      <c r="P61" s="218">
        <f t="shared" si="4"/>
        <v>6</v>
      </c>
      <c r="Q61" s="220">
        <v>24</v>
      </c>
      <c r="R61" s="220">
        <v>24</v>
      </c>
      <c r="S61" s="244">
        <f t="shared" si="5"/>
        <v>100</v>
      </c>
      <c r="T61" s="243">
        <f t="shared" si="6"/>
        <v>4</v>
      </c>
      <c r="U61" s="136">
        <v>23</v>
      </c>
      <c r="V61" s="136">
        <v>100</v>
      </c>
      <c r="W61" s="218">
        <f t="shared" si="7"/>
        <v>2</v>
      </c>
      <c r="X61" s="194">
        <v>7</v>
      </c>
      <c r="Y61" s="194">
        <v>41</v>
      </c>
      <c r="Z61" s="223">
        <f t="shared" si="0"/>
        <v>20</v>
      </c>
      <c r="AA61" s="223">
        <f t="shared" si="8"/>
        <v>100</v>
      </c>
    </row>
    <row r="62" spans="1:27" ht="30" customHeight="1" x14ac:dyDescent="0.25">
      <c r="A62" s="240" t="s">
        <v>28</v>
      </c>
      <c r="B62" s="225">
        <v>92</v>
      </c>
      <c r="C62" s="226" t="s">
        <v>245</v>
      </c>
      <c r="D62" s="226" t="s">
        <v>352</v>
      </c>
      <c r="E62" s="227" t="s">
        <v>638</v>
      </c>
      <c r="F62" s="218">
        <f t="shared" si="1"/>
        <v>2</v>
      </c>
      <c r="G62" s="136">
        <v>5</v>
      </c>
      <c r="H62" s="136">
        <v>1</v>
      </c>
      <c r="I62" s="239">
        <v>1</v>
      </c>
      <c r="J62" s="243">
        <f t="shared" si="2"/>
        <v>2</v>
      </c>
      <c r="K62" s="230">
        <v>95.2</v>
      </c>
      <c r="L62" s="243">
        <f t="shared" si="3"/>
        <v>4</v>
      </c>
      <c r="M62" s="220">
        <v>2</v>
      </c>
      <c r="N62" s="220">
        <v>2</v>
      </c>
      <c r="O62" s="220">
        <v>2</v>
      </c>
      <c r="P62" s="218">
        <f t="shared" si="4"/>
        <v>6</v>
      </c>
      <c r="Q62" s="220">
        <v>5</v>
      </c>
      <c r="R62" s="220">
        <v>5</v>
      </c>
      <c r="S62" s="244">
        <f t="shared" si="5"/>
        <v>100</v>
      </c>
      <c r="T62" s="243">
        <f t="shared" si="6"/>
        <v>4</v>
      </c>
      <c r="U62" s="136">
        <v>6</v>
      </c>
      <c r="V62" s="136">
        <v>100</v>
      </c>
      <c r="W62" s="218">
        <f t="shared" si="7"/>
        <v>2</v>
      </c>
      <c r="X62" s="194">
        <v>1</v>
      </c>
      <c r="Y62" s="194">
        <v>19</v>
      </c>
      <c r="Z62" s="223">
        <f t="shared" si="0"/>
        <v>20</v>
      </c>
      <c r="AA62" s="223">
        <f t="shared" si="8"/>
        <v>100</v>
      </c>
    </row>
    <row r="63" spans="1:27" ht="30" customHeight="1" x14ac:dyDescent="0.25">
      <c r="A63" s="247" t="s">
        <v>29</v>
      </c>
      <c r="B63" s="225">
        <v>95</v>
      </c>
      <c r="C63" s="226" t="s">
        <v>246</v>
      </c>
      <c r="D63" s="226" t="s">
        <v>359</v>
      </c>
      <c r="E63" s="227" t="s">
        <v>638</v>
      </c>
      <c r="F63" s="218">
        <f t="shared" si="1"/>
        <v>2</v>
      </c>
      <c r="G63" s="136">
        <v>52</v>
      </c>
      <c r="H63" s="136">
        <v>6</v>
      </c>
      <c r="I63" s="277">
        <v>6</v>
      </c>
      <c r="J63" s="243">
        <f t="shared" si="2"/>
        <v>2</v>
      </c>
      <c r="K63" s="230">
        <v>90.3</v>
      </c>
      <c r="L63" s="243">
        <f t="shared" si="3"/>
        <v>4</v>
      </c>
      <c r="M63" s="220">
        <v>2</v>
      </c>
      <c r="N63" s="220">
        <v>2</v>
      </c>
      <c r="O63" s="220">
        <v>2</v>
      </c>
      <c r="P63" s="218">
        <f t="shared" si="4"/>
        <v>6</v>
      </c>
      <c r="Q63" s="285">
        <v>52</v>
      </c>
      <c r="R63" s="285">
        <v>60</v>
      </c>
      <c r="S63" s="249">
        <f t="shared" si="5"/>
        <v>115</v>
      </c>
      <c r="T63" s="243">
        <f t="shared" si="6"/>
        <v>4</v>
      </c>
      <c r="U63" s="136">
        <v>48</v>
      </c>
      <c r="V63" s="136">
        <v>100</v>
      </c>
      <c r="W63" s="218">
        <f t="shared" si="7"/>
        <v>2</v>
      </c>
      <c r="X63" s="194">
        <v>3</v>
      </c>
      <c r="Y63" s="194">
        <v>234</v>
      </c>
      <c r="Z63" s="223">
        <f t="shared" si="0"/>
        <v>20</v>
      </c>
      <c r="AA63" s="223">
        <f t="shared" si="8"/>
        <v>100</v>
      </c>
    </row>
    <row r="64" spans="1:27" ht="30" customHeight="1" x14ac:dyDescent="0.25">
      <c r="A64" s="247" t="s">
        <v>29</v>
      </c>
      <c r="B64" s="225">
        <v>96</v>
      </c>
      <c r="C64" s="226" t="s">
        <v>188</v>
      </c>
      <c r="D64" s="226" t="s">
        <v>249</v>
      </c>
      <c r="E64" s="227" t="s">
        <v>638</v>
      </c>
      <c r="F64" s="218">
        <f t="shared" si="1"/>
        <v>2</v>
      </c>
      <c r="G64" s="136">
        <v>62</v>
      </c>
      <c r="H64" s="136">
        <v>3</v>
      </c>
      <c r="I64" s="277">
        <v>3</v>
      </c>
      <c r="J64" s="243">
        <f t="shared" si="2"/>
        <v>2</v>
      </c>
      <c r="K64" s="230">
        <v>96.8</v>
      </c>
      <c r="L64" s="243">
        <f t="shared" si="3"/>
        <v>4</v>
      </c>
      <c r="M64" s="220">
        <v>2</v>
      </c>
      <c r="N64" s="220">
        <v>2</v>
      </c>
      <c r="O64" s="220">
        <v>2</v>
      </c>
      <c r="P64" s="218">
        <f t="shared" si="4"/>
        <v>6</v>
      </c>
      <c r="Q64" s="285">
        <v>60</v>
      </c>
      <c r="R64" s="285">
        <v>59</v>
      </c>
      <c r="S64" s="249">
        <f t="shared" si="5"/>
        <v>98</v>
      </c>
      <c r="T64" s="243">
        <f t="shared" si="6"/>
        <v>4</v>
      </c>
      <c r="U64" s="136">
        <v>80</v>
      </c>
      <c r="V64" s="136">
        <v>100</v>
      </c>
      <c r="W64" s="218">
        <f t="shared" si="7"/>
        <v>2</v>
      </c>
      <c r="X64" s="194">
        <v>8</v>
      </c>
      <c r="Y64" s="194">
        <v>44</v>
      </c>
      <c r="Z64" s="223">
        <f t="shared" si="0"/>
        <v>20</v>
      </c>
      <c r="AA64" s="223">
        <f t="shared" si="8"/>
        <v>100</v>
      </c>
    </row>
    <row r="65" spans="1:27" ht="30" customHeight="1" x14ac:dyDescent="0.25">
      <c r="A65" s="247" t="s">
        <v>29</v>
      </c>
      <c r="B65" s="225">
        <v>97</v>
      </c>
      <c r="C65" s="226" t="s">
        <v>192</v>
      </c>
      <c r="D65" s="226" t="s">
        <v>361</v>
      </c>
      <c r="E65" s="227" t="s">
        <v>638</v>
      </c>
      <c r="F65" s="218">
        <f t="shared" si="1"/>
        <v>2</v>
      </c>
      <c r="G65" s="136">
        <v>68</v>
      </c>
      <c r="H65" s="136">
        <v>3</v>
      </c>
      <c r="I65" s="277">
        <v>3</v>
      </c>
      <c r="J65" s="243">
        <f t="shared" si="2"/>
        <v>2</v>
      </c>
      <c r="K65" s="230">
        <v>98.4</v>
      </c>
      <c r="L65" s="243">
        <f t="shared" si="3"/>
        <v>4</v>
      </c>
      <c r="M65" s="220">
        <v>2</v>
      </c>
      <c r="N65" s="220">
        <v>2</v>
      </c>
      <c r="O65" s="220">
        <v>2</v>
      </c>
      <c r="P65" s="218">
        <f t="shared" si="4"/>
        <v>6</v>
      </c>
      <c r="Q65" s="285">
        <v>66</v>
      </c>
      <c r="R65" s="285">
        <v>66</v>
      </c>
      <c r="S65" s="249">
        <f t="shared" si="5"/>
        <v>100</v>
      </c>
      <c r="T65" s="243">
        <f t="shared" si="6"/>
        <v>4</v>
      </c>
      <c r="U65" s="136">
        <v>67</v>
      </c>
      <c r="V65" s="136">
        <v>100</v>
      </c>
      <c r="W65" s="218">
        <f t="shared" si="7"/>
        <v>2</v>
      </c>
      <c r="X65" s="194">
        <v>16</v>
      </c>
      <c r="Y65" s="194">
        <v>66</v>
      </c>
      <c r="Z65" s="223">
        <f t="shared" si="0"/>
        <v>20</v>
      </c>
      <c r="AA65" s="223">
        <f t="shared" si="8"/>
        <v>100</v>
      </c>
    </row>
    <row r="66" spans="1:27" ht="30" customHeight="1" x14ac:dyDescent="0.25">
      <c r="A66" s="247" t="s">
        <v>29</v>
      </c>
      <c r="B66" s="225">
        <v>98</v>
      </c>
      <c r="C66" s="226" t="s">
        <v>189</v>
      </c>
      <c r="D66" s="226" t="s">
        <v>250</v>
      </c>
      <c r="E66" s="227" t="s">
        <v>638</v>
      </c>
      <c r="F66" s="218">
        <f t="shared" si="1"/>
        <v>2</v>
      </c>
      <c r="G66" s="136">
        <v>144</v>
      </c>
      <c r="H66" s="136">
        <v>7</v>
      </c>
      <c r="I66" s="277">
        <v>7</v>
      </c>
      <c r="J66" s="243">
        <f t="shared" si="2"/>
        <v>2</v>
      </c>
      <c r="K66" s="230">
        <v>91.9</v>
      </c>
      <c r="L66" s="243">
        <f t="shared" si="3"/>
        <v>4</v>
      </c>
      <c r="M66" s="220">
        <v>2</v>
      </c>
      <c r="N66" s="220">
        <v>2</v>
      </c>
      <c r="O66" s="220">
        <v>2</v>
      </c>
      <c r="P66" s="218">
        <f t="shared" si="4"/>
        <v>6</v>
      </c>
      <c r="Q66" s="285">
        <v>138</v>
      </c>
      <c r="R66" s="285">
        <v>138</v>
      </c>
      <c r="S66" s="249">
        <f t="shared" si="5"/>
        <v>100</v>
      </c>
      <c r="T66" s="243">
        <f t="shared" si="6"/>
        <v>4</v>
      </c>
      <c r="U66" s="136">
        <v>197</v>
      </c>
      <c r="V66" s="136">
        <v>100</v>
      </c>
      <c r="W66" s="218">
        <f t="shared" si="7"/>
        <v>2</v>
      </c>
      <c r="X66" s="194">
        <v>18</v>
      </c>
      <c r="Y66" s="194">
        <v>87</v>
      </c>
      <c r="Z66" s="223">
        <f t="shared" ref="Z66:Z129" si="9">F66+J66+L66+P66+T66+W66</f>
        <v>20</v>
      </c>
      <c r="AA66" s="223">
        <f t="shared" si="8"/>
        <v>100</v>
      </c>
    </row>
    <row r="67" spans="1:27" ht="30" customHeight="1" x14ac:dyDescent="0.25">
      <c r="A67" s="240" t="s">
        <v>30</v>
      </c>
      <c r="B67" s="225">
        <v>101</v>
      </c>
      <c r="C67" s="226" t="s">
        <v>469</v>
      </c>
      <c r="D67" s="226" t="s">
        <v>445</v>
      </c>
      <c r="E67" s="227" t="s">
        <v>638</v>
      </c>
      <c r="F67" s="218">
        <f t="shared" ref="F67:F130" si="10">IF(E67="23/24",2,0)</f>
        <v>2</v>
      </c>
      <c r="G67" s="136">
        <v>59</v>
      </c>
      <c r="H67" s="136">
        <v>3</v>
      </c>
      <c r="I67" s="250">
        <v>3</v>
      </c>
      <c r="J67" s="243">
        <f t="shared" ref="J67:J130" si="11">IF(ABS((H67-I67)/I67)&lt;=0.1,2,IF(AND(ABS((H67-I67)/I67)&gt;0.1,ABS((H67-I67)/I67)&lt;=0.2),1,0))</f>
        <v>2</v>
      </c>
      <c r="K67" s="251">
        <v>91.9</v>
      </c>
      <c r="L67" s="243">
        <f t="shared" ref="L67:L130" si="12">IF(K67&gt;90,4,IF(AND(K67&gt;80,K67&lt;=90),3,IF(AND(K67&gt;=50,K67&lt;=80),2,IF(AND(K67&gt;=10,K67&lt;50),1,0))))</f>
        <v>4</v>
      </c>
      <c r="M67" s="220">
        <v>2</v>
      </c>
      <c r="N67" s="220">
        <v>2</v>
      </c>
      <c r="O67" s="220">
        <v>2</v>
      </c>
      <c r="P67" s="218">
        <f t="shared" ref="P67:P130" si="13">SUM(M67:O67)</f>
        <v>6</v>
      </c>
      <c r="Q67" s="285">
        <v>51</v>
      </c>
      <c r="R67" s="285">
        <v>51</v>
      </c>
      <c r="S67" s="244">
        <f t="shared" ref="S67:S130" si="14">ROUND(R67/Q67*100,0)</f>
        <v>100</v>
      </c>
      <c r="T67" s="243">
        <f t="shared" ref="T67:T130" si="15">IF(S67&gt;90,4,IF(AND(S67&gt;80,S67&lt;=90),3,IF(AND(S67&gt;=50,S67&lt;=80),2,IF(AND(S67&gt;=10,S67&lt;50),1,0))))</f>
        <v>4</v>
      </c>
      <c r="U67" s="136">
        <v>50</v>
      </c>
      <c r="V67" s="136">
        <v>100</v>
      </c>
      <c r="W67" s="218">
        <f t="shared" ref="W67:W130" si="16">IF(V67&gt;=90,2,IF(V67&gt;=80,1,0))</f>
        <v>2</v>
      </c>
      <c r="X67" s="194">
        <v>8</v>
      </c>
      <c r="Y67" s="194">
        <v>229</v>
      </c>
      <c r="Z67" s="223">
        <f t="shared" si="9"/>
        <v>20</v>
      </c>
      <c r="AA67" s="223">
        <f t="shared" ref="AA67:AA130" si="17">ROUND(Z67/$Z$2*100,0)</f>
        <v>100</v>
      </c>
    </row>
    <row r="68" spans="1:27" ht="30" customHeight="1" x14ac:dyDescent="0.25">
      <c r="A68" s="240" t="s">
        <v>30</v>
      </c>
      <c r="B68" s="225">
        <v>102</v>
      </c>
      <c r="C68" s="226" t="s">
        <v>194</v>
      </c>
      <c r="D68" s="226" t="s">
        <v>363</v>
      </c>
      <c r="E68" s="227" t="s">
        <v>638</v>
      </c>
      <c r="F68" s="218">
        <f t="shared" si="10"/>
        <v>2</v>
      </c>
      <c r="G68" s="136">
        <v>120</v>
      </c>
      <c r="H68" s="136">
        <v>6</v>
      </c>
      <c r="I68" s="250">
        <v>6</v>
      </c>
      <c r="J68" s="243">
        <f t="shared" si="11"/>
        <v>2</v>
      </c>
      <c r="K68" s="251">
        <v>95.2</v>
      </c>
      <c r="L68" s="243">
        <f t="shared" si="12"/>
        <v>4</v>
      </c>
      <c r="M68" s="220">
        <v>2</v>
      </c>
      <c r="N68" s="220">
        <v>2</v>
      </c>
      <c r="O68" s="220">
        <v>2</v>
      </c>
      <c r="P68" s="218">
        <f t="shared" si="13"/>
        <v>6</v>
      </c>
      <c r="Q68" s="285">
        <v>117</v>
      </c>
      <c r="R68" s="285">
        <v>117</v>
      </c>
      <c r="S68" s="244">
        <f t="shared" si="14"/>
        <v>100</v>
      </c>
      <c r="T68" s="243">
        <f t="shared" si="15"/>
        <v>4</v>
      </c>
      <c r="U68" s="136">
        <v>127</v>
      </c>
      <c r="V68" s="136">
        <v>100</v>
      </c>
      <c r="W68" s="218">
        <f t="shared" si="16"/>
        <v>2</v>
      </c>
      <c r="X68" s="194">
        <v>25</v>
      </c>
      <c r="Y68" s="194">
        <v>103</v>
      </c>
      <c r="Z68" s="223">
        <f t="shared" si="9"/>
        <v>20</v>
      </c>
      <c r="AA68" s="223">
        <f t="shared" si="17"/>
        <v>100</v>
      </c>
    </row>
    <row r="69" spans="1:27" s="103" customFormat="1" ht="33" customHeight="1" x14ac:dyDescent="0.25">
      <c r="A69" s="240" t="s">
        <v>30</v>
      </c>
      <c r="B69" s="225">
        <v>103</v>
      </c>
      <c r="C69" s="226" t="s">
        <v>446</v>
      </c>
      <c r="D69" s="226" t="s">
        <v>447</v>
      </c>
      <c r="E69" s="227" t="s">
        <v>638</v>
      </c>
      <c r="F69" s="218">
        <f t="shared" si="10"/>
        <v>2</v>
      </c>
      <c r="G69" s="136">
        <v>12</v>
      </c>
      <c r="H69" s="136">
        <v>1</v>
      </c>
      <c r="I69" s="271">
        <v>1</v>
      </c>
      <c r="J69" s="243">
        <f t="shared" si="11"/>
        <v>2</v>
      </c>
      <c r="K69" s="251">
        <v>93.5</v>
      </c>
      <c r="L69" s="243">
        <f t="shared" si="12"/>
        <v>4</v>
      </c>
      <c r="M69" s="220">
        <v>2</v>
      </c>
      <c r="N69" s="220">
        <v>2</v>
      </c>
      <c r="O69" s="220">
        <v>2</v>
      </c>
      <c r="P69" s="218">
        <f t="shared" si="13"/>
        <v>6</v>
      </c>
      <c r="Q69" s="285">
        <v>12</v>
      </c>
      <c r="R69" s="285">
        <v>12</v>
      </c>
      <c r="S69" s="244">
        <f t="shared" si="14"/>
        <v>100</v>
      </c>
      <c r="T69" s="243">
        <f t="shared" si="15"/>
        <v>4</v>
      </c>
      <c r="U69" s="136">
        <v>11</v>
      </c>
      <c r="V69" s="136">
        <v>100</v>
      </c>
      <c r="W69" s="218">
        <f t="shared" si="16"/>
        <v>2</v>
      </c>
      <c r="X69" s="194">
        <v>2</v>
      </c>
      <c r="Y69" s="194">
        <v>65</v>
      </c>
      <c r="Z69" s="223">
        <f t="shared" si="9"/>
        <v>20</v>
      </c>
      <c r="AA69" s="223">
        <f t="shared" si="17"/>
        <v>100</v>
      </c>
    </row>
    <row r="70" spans="1:27" s="103" customFormat="1" ht="30" customHeight="1" x14ac:dyDescent="0.25">
      <c r="A70" s="240" t="s">
        <v>30</v>
      </c>
      <c r="B70" s="225">
        <v>104</v>
      </c>
      <c r="C70" s="226" t="s">
        <v>195</v>
      </c>
      <c r="D70" s="226" t="s">
        <v>251</v>
      </c>
      <c r="E70" s="227" t="s">
        <v>638</v>
      </c>
      <c r="F70" s="218">
        <f t="shared" si="10"/>
        <v>2</v>
      </c>
      <c r="G70" s="136">
        <v>130</v>
      </c>
      <c r="H70" s="136">
        <v>7</v>
      </c>
      <c r="I70" s="271">
        <v>7</v>
      </c>
      <c r="J70" s="243">
        <f t="shared" si="11"/>
        <v>2</v>
      </c>
      <c r="K70" s="251">
        <v>91.9</v>
      </c>
      <c r="L70" s="243">
        <f t="shared" si="12"/>
        <v>4</v>
      </c>
      <c r="M70" s="220">
        <v>2</v>
      </c>
      <c r="N70" s="220">
        <v>2</v>
      </c>
      <c r="O70" s="220">
        <v>2</v>
      </c>
      <c r="P70" s="218">
        <f t="shared" si="13"/>
        <v>6</v>
      </c>
      <c r="Q70" s="285">
        <v>127</v>
      </c>
      <c r="R70" s="285">
        <v>127</v>
      </c>
      <c r="S70" s="244">
        <f t="shared" si="14"/>
        <v>100</v>
      </c>
      <c r="T70" s="243">
        <f t="shared" si="15"/>
        <v>4</v>
      </c>
      <c r="U70" s="136">
        <v>123</v>
      </c>
      <c r="V70" s="136">
        <v>100</v>
      </c>
      <c r="W70" s="218">
        <f t="shared" si="16"/>
        <v>2</v>
      </c>
      <c r="X70" s="194">
        <v>24</v>
      </c>
      <c r="Y70" s="194">
        <v>325</v>
      </c>
      <c r="Z70" s="223">
        <f t="shared" si="9"/>
        <v>20</v>
      </c>
      <c r="AA70" s="223">
        <f t="shared" si="17"/>
        <v>100</v>
      </c>
    </row>
    <row r="71" spans="1:27" s="103" customFormat="1" ht="30" customHeight="1" x14ac:dyDescent="0.25">
      <c r="A71" s="240" t="s">
        <v>30</v>
      </c>
      <c r="B71" s="225">
        <v>105</v>
      </c>
      <c r="C71" s="226" t="s">
        <v>196</v>
      </c>
      <c r="D71" s="226" t="s">
        <v>252</v>
      </c>
      <c r="E71" s="227" t="s">
        <v>638</v>
      </c>
      <c r="F71" s="218">
        <f t="shared" si="10"/>
        <v>2</v>
      </c>
      <c r="G71" s="136">
        <v>98</v>
      </c>
      <c r="H71" s="136">
        <v>6</v>
      </c>
      <c r="I71" s="250">
        <v>6</v>
      </c>
      <c r="J71" s="243">
        <f t="shared" si="11"/>
        <v>2</v>
      </c>
      <c r="K71" s="251">
        <v>98.4</v>
      </c>
      <c r="L71" s="243">
        <f t="shared" si="12"/>
        <v>4</v>
      </c>
      <c r="M71" s="220">
        <v>2</v>
      </c>
      <c r="N71" s="220">
        <v>2</v>
      </c>
      <c r="O71" s="220">
        <v>2</v>
      </c>
      <c r="P71" s="218">
        <f t="shared" si="13"/>
        <v>6</v>
      </c>
      <c r="Q71" s="285">
        <v>96</v>
      </c>
      <c r="R71" s="285">
        <v>96</v>
      </c>
      <c r="S71" s="244">
        <f t="shared" si="14"/>
        <v>100</v>
      </c>
      <c r="T71" s="243">
        <f t="shared" si="15"/>
        <v>4</v>
      </c>
      <c r="U71" s="136">
        <v>88</v>
      </c>
      <c r="V71" s="136">
        <v>100</v>
      </c>
      <c r="W71" s="218">
        <f t="shared" si="16"/>
        <v>2</v>
      </c>
      <c r="X71" s="194">
        <v>17</v>
      </c>
      <c r="Y71" s="194">
        <v>44</v>
      </c>
      <c r="Z71" s="223">
        <f t="shared" si="9"/>
        <v>20</v>
      </c>
      <c r="AA71" s="223">
        <f t="shared" si="17"/>
        <v>100</v>
      </c>
    </row>
    <row r="72" spans="1:27" s="103" customFormat="1" ht="30" customHeight="1" x14ac:dyDescent="0.25">
      <c r="A72" s="240" t="s">
        <v>30</v>
      </c>
      <c r="B72" s="225">
        <v>106</v>
      </c>
      <c r="C72" s="226" t="s">
        <v>16</v>
      </c>
      <c r="D72" s="226" t="s">
        <v>279</v>
      </c>
      <c r="E72" s="227" t="s">
        <v>638</v>
      </c>
      <c r="F72" s="218">
        <f t="shared" si="10"/>
        <v>2</v>
      </c>
      <c r="G72" s="136">
        <v>32</v>
      </c>
      <c r="H72" s="136">
        <v>2</v>
      </c>
      <c r="I72" s="271">
        <v>2</v>
      </c>
      <c r="J72" s="243">
        <f t="shared" si="11"/>
        <v>2</v>
      </c>
      <c r="K72" s="251">
        <v>98.387096774193552</v>
      </c>
      <c r="L72" s="243">
        <f t="shared" si="12"/>
        <v>4</v>
      </c>
      <c r="M72" s="220">
        <v>2</v>
      </c>
      <c r="N72" s="220">
        <v>2</v>
      </c>
      <c r="O72" s="220">
        <v>2</v>
      </c>
      <c r="P72" s="218">
        <f t="shared" si="13"/>
        <v>6</v>
      </c>
      <c r="Q72" s="285">
        <v>32</v>
      </c>
      <c r="R72" s="285">
        <v>32</v>
      </c>
      <c r="S72" s="244">
        <f t="shared" si="14"/>
        <v>100</v>
      </c>
      <c r="T72" s="243">
        <f t="shared" si="15"/>
        <v>4</v>
      </c>
      <c r="U72" s="136">
        <v>28</v>
      </c>
      <c r="V72" s="136">
        <v>100</v>
      </c>
      <c r="W72" s="218">
        <f t="shared" si="16"/>
        <v>2</v>
      </c>
      <c r="X72" s="194">
        <v>10</v>
      </c>
      <c r="Y72" s="194">
        <v>125</v>
      </c>
      <c r="Z72" s="223">
        <f t="shared" si="9"/>
        <v>20</v>
      </c>
      <c r="AA72" s="223">
        <f t="shared" si="17"/>
        <v>100</v>
      </c>
    </row>
    <row r="73" spans="1:27" s="103" customFormat="1" ht="30" customHeight="1" x14ac:dyDescent="0.25">
      <c r="A73" s="240" t="s">
        <v>30</v>
      </c>
      <c r="B73" s="225">
        <v>107</v>
      </c>
      <c r="C73" s="226" t="s">
        <v>198</v>
      </c>
      <c r="D73" s="226" t="s">
        <v>278</v>
      </c>
      <c r="E73" s="227" t="s">
        <v>638</v>
      </c>
      <c r="F73" s="218">
        <f t="shared" si="10"/>
        <v>2</v>
      </c>
      <c r="G73" s="136">
        <v>34</v>
      </c>
      <c r="H73" s="136">
        <v>2</v>
      </c>
      <c r="I73" s="271">
        <v>2</v>
      </c>
      <c r="J73" s="243">
        <f t="shared" si="11"/>
        <v>2</v>
      </c>
      <c r="K73" s="251">
        <v>95.161290322580655</v>
      </c>
      <c r="L73" s="243">
        <f t="shared" si="12"/>
        <v>4</v>
      </c>
      <c r="M73" s="220">
        <v>2</v>
      </c>
      <c r="N73" s="220">
        <v>2</v>
      </c>
      <c r="O73" s="220">
        <v>2</v>
      </c>
      <c r="P73" s="218">
        <f t="shared" si="13"/>
        <v>6</v>
      </c>
      <c r="Q73" s="285">
        <v>33</v>
      </c>
      <c r="R73" s="285">
        <v>33</v>
      </c>
      <c r="S73" s="244">
        <f t="shared" si="14"/>
        <v>100</v>
      </c>
      <c r="T73" s="243">
        <f t="shared" si="15"/>
        <v>4</v>
      </c>
      <c r="U73" s="136">
        <v>30</v>
      </c>
      <c r="V73" s="136">
        <v>100</v>
      </c>
      <c r="W73" s="218">
        <f t="shared" si="16"/>
        <v>2</v>
      </c>
      <c r="X73" s="194">
        <v>3</v>
      </c>
      <c r="Y73" s="194">
        <v>171</v>
      </c>
      <c r="Z73" s="223">
        <f t="shared" si="9"/>
        <v>20</v>
      </c>
      <c r="AA73" s="223">
        <f t="shared" si="17"/>
        <v>100</v>
      </c>
    </row>
    <row r="74" spans="1:27" s="103" customFormat="1" ht="30" customHeight="1" x14ac:dyDescent="0.25">
      <c r="A74" s="240" t="s">
        <v>31</v>
      </c>
      <c r="B74" s="225">
        <v>114</v>
      </c>
      <c r="C74" s="226" t="s">
        <v>205</v>
      </c>
      <c r="D74" s="226" t="s">
        <v>257</v>
      </c>
      <c r="E74" s="227" t="s">
        <v>638</v>
      </c>
      <c r="F74" s="218">
        <f t="shared" si="10"/>
        <v>2</v>
      </c>
      <c r="G74" s="136">
        <v>88</v>
      </c>
      <c r="H74" s="136">
        <v>5</v>
      </c>
      <c r="I74" s="256">
        <v>5</v>
      </c>
      <c r="J74" s="243">
        <f t="shared" si="11"/>
        <v>2</v>
      </c>
      <c r="K74" s="251">
        <v>100</v>
      </c>
      <c r="L74" s="243">
        <f t="shared" si="12"/>
        <v>4</v>
      </c>
      <c r="M74" s="285">
        <v>2</v>
      </c>
      <c r="N74" s="285">
        <v>2</v>
      </c>
      <c r="O74" s="285">
        <v>2</v>
      </c>
      <c r="P74" s="218">
        <f t="shared" si="13"/>
        <v>6</v>
      </c>
      <c r="Q74" s="285">
        <v>83</v>
      </c>
      <c r="R74" s="285">
        <v>82</v>
      </c>
      <c r="S74" s="244">
        <f t="shared" si="14"/>
        <v>99</v>
      </c>
      <c r="T74" s="243">
        <f t="shared" si="15"/>
        <v>4</v>
      </c>
      <c r="U74" s="136">
        <v>100</v>
      </c>
      <c r="V74" s="136">
        <v>100</v>
      </c>
      <c r="W74" s="218">
        <f t="shared" si="16"/>
        <v>2</v>
      </c>
      <c r="X74" s="194">
        <v>6</v>
      </c>
      <c r="Y74" s="194">
        <v>380</v>
      </c>
      <c r="Z74" s="223">
        <f t="shared" si="9"/>
        <v>20</v>
      </c>
      <c r="AA74" s="223">
        <f t="shared" si="17"/>
        <v>100</v>
      </c>
    </row>
    <row r="75" spans="1:27" s="103" customFormat="1" ht="30" customHeight="1" x14ac:dyDescent="0.25">
      <c r="A75" s="240" t="s">
        <v>31</v>
      </c>
      <c r="B75" s="225">
        <v>115</v>
      </c>
      <c r="C75" s="226" t="s">
        <v>203</v>
      </c>
      <c r="D75" s="226" t="s">
        <v>368</v>
      </c>
      <c r="E75" s="227" t="s">
        <v>638</v>
      </c>
      <c r="F75" s="218">
        <f t="shared" si="10"/>
        <v>2</v>
      </c>
      <c r="G75" s="136">
        <v>178</v>
      </c>
      <c r="H75" s="136">
        <v>9</v>
      </c>
      <c r="I75" s="256">
        <v>9</v>
      </c>
      <c r="J75" s="243">
        <f t="shared" si="11"/>
        <v>2</v>
      </c>
      <c r="K75" s="251">
        <v>100</v>
      </c>
      <c r="L75" s="243">
        <f t="shared" si="12"/>
        <v>4</v>
      </c>
      <c r="M75" s="285">
        <v>2</v>
      </c>
      <c r="N75" s="285">
        <v>2</v>
      </c>
      <c r="O75" s="285">
        <v>2</v>
      </c>
      <c r="P75" s="218">
        <f t="shared" si="13"/>
        <v>6</v>
      </c>
      <c r="Q75" s="285">
        <v>173</v>
      </c>
      <c r="R75" s="285">
        <v>172</v>
      </c>
      <c r="S75" s="244">
        <f t="shared" si="14"/>
        <v>99</v>
      </c>
      <c r="T75" s="243">
        <f t="shared" si="15"/>
        <v>4</v>
      </c>
      <c r="U75" s="136">
        <v>235</v>
      </c>
      <c r="V75" s="136">
        <v>100</v>
      </c>
      <c r="W75" s="218">
        <f t="shared" si="16"/>
        <v>2</v>
      </c>
      <c r="X75" s="194">
        <v>26</v>
      </c>
      <c r="Y75" s="194">
        <v>1005</v>
      </c>
      <c r="Z75" s="223">
        <f t="shared" si="9"/>
        <v>20</v>
      </c>
      <c r="AA75" s="223">
        <f t="shared" si="17"/>
        <v>100</v>
      </c>
    </row>
    <row r="76" spans="1:27" s="103" customFormat="1" ht="30" customHeight="1" x14ac:dyDescent="0.25">
      <c r="A76" s="240" t="s">
        <v>31</v>
      </c>
      <c r="B76" s="225">
        <v>116</v>
      </c>
      <c r="C76" s="226" t="s">
        <v>204</v>
      </c>
      <c r="D76" s="226" t="s">
        <v>273</v>
      </c>
      <c r="E76" s="227" t="s">
        <v>638</v>
      </c>
      <c r="F76" s="218">
        <f t="shared" si="10"/>
        <v>2</v>
      </c>
      <c r="G76" s="136">
        <v>138</v>
      </c>
      <c r="H76" s="136">
        <v>8</v>
      </c>
      <c r="I76" s="256">
        <v>8</v>
      </c>
      <c r="J76" s="243">
        <f t="shared" si="11"/>
        <v>2</v>
      </c>
      <c r="K76" s="251">
        <v>96.774193548387103</v>
      </c>
      <c r="L76" s="243">
        <f t="shared" si="12"/>
        <v>4</v>
      </c>
      <c r="M76" s="285">
        <v>2</v>
      </c>
      <c r="N76" s="285">
        <v>2</v>
      </c>
      <c r="O76" s="285">
        <v>2</v>
      </c>
      <c r="P76" s="218">
        <f t="shared" si="13"/>
        <v>6</v>
      </c>
      <c r="Q76" s="285">
        <v>139</v>
      </c>
      <c r="R76" s="285">
        <v>139</v>
      </c>
      <c r="S76" s="244">
        <f t="shared" si="14"/>
        <v>100</v>
      </c>
      <c r="T76" s="243">
        <f t="shared" si="15"/>
        <v>4</v>
      </c>
      <c r="U76" s="136">
        <v>195</v>
      </c>
      <c r="V76" s="136">
        <v>100</v>
      </c>
      <c r="W76" s="218">
        <f t="shared" si="16"/>
        <v>2</v>
      </c>
      <c r="X76" s="194">
        <v>3</v>
      </c>
      <c r="Y76" s="194">
        <v>149</v>
      </c>
      <c r="Z76" s="223">
        <f t="shared" si="9"/>
        <v>20</v>
      </c>
      <c r="AA76" s="223">
        <f t="shared" si="17"/>
        <v>100</v>
      </c>
    </row>
    <row r="77" spans="1:27" s="103" customFormat="1" ht="30" customHeight="1" x14ac:dyDescent="0.25">
      <c r="A77" s="240" t="s">
        <v>31</v>
      </c>
      <c r="B77" s="225">
        <v>117</v>
      </c>
      <c r="C77" s="226" t="s">
        <v>210</v>
      </c>
      <c r="D77" s="226" t="s">
        <v>364</v>
      </c>
      <c r="E77" s="227" t="s">
        <v>638</v>
      </c>
      <c r="F77" s="218">
        <f t="shared" si="10"/>
        <v>2</v>
      </c>
      <c r="G77" s="136">
        <v>29</v>
      </c>
      <c r="H77" s="136">
        <v>2</v>
      </c>
      <c r="I77" s="256">
        <v>2</v>
      </c>
      <c r="J77" s="243">
        <f t="shared" si="11"/>
        <v>2</v>
      </c>
      <c r="K77" s="251">
        <v>98.387096774193552</v>
      </c>
      <c r="L77" s="243">
        <f t="shared" si="12"/>
        <v>4</v>
      </c>
      <c r="M77" s="285">
        <v>2</v>
      </c>
      <c r="N77" s="285">
        <v>2</v>
      </c>
      <c r="O77" s="285">
        <v>2</v>
      </c>
      <c r="P77" s="218">
        <f t="shared" si="13"/>
        <v>6</v>
      </c>
      <c r="Q77" s="285">
        <v>29</v>
      </c>
      <c r="R77" s="285">
        <v>29</v>
      </c>
      <c r="S77" s="244">
        <f t="shared" si="14"/>
        <v>100</v>
      </c>
      <c r="T77" s="243">
        <f t="shared" si="15"/>
        <v>4</v>
      </c>
      <c r="U77" s="136">
        <v>45</v>
      </c>
      <c r="V77" s="136">
        <v>100</v>
      </c>
      <c r="W77" s="218">
        <f t="shared" si="16"/>
        <v>2</v>
      </c>
      <c r="X77" s="194">
        <v>0</v>
      </c>
      <c r="Y77" s="194">
        <v>71</v>
      </c>
      <c r="Z77" s="223">
        <f t="shared" si="9"/>
        <v>20</v>
      </c>
      <c r="AA77" s="223">
        <f t="shared" si="17"/>
        <v>100</v>
      </c>
    </row>
    <row r="78" spans="1:27" s="166" customFormat="1" ht="29.25" customHeight="1" x14ac:dyDescent="0.25">
      <c r="A78" s="240" t="s">
        <v>31</v>
      </c>
      <c r="B78" s="225">
        <v>118</v>
      </c>
      <c r="C78" s="226" t="s">
        <v>209</v>
      </c>
      <c r="D78" s="226" t="s">
        <v>271</v>
      </c>
      <c r="E78" s="227" t="s">
        <v>638</v>
      </c>
      <c r="F78" s="218">
        <f t="shared" si="10"/>
        <v>2</v>
      </c>
      <c r="G78" s="136">
        <v>39</v>
      </c>
      <c r="H78" s="136">
        <v>2</v>
      </c>
      <c r="I78" s="256">
        <v>2</v>
      </c>
      <c r="J78" s="243">
        <f t="shared" si="11"/>
        <v>2</v>
      </c>
      <c r="K78" s="251">
        <v>93.548387096774192</v>
      </c>
      <c r="L78" s="243">
        <f t="shared" si="12"/>
        <v>4</v>
      </c>
      <c r="M78" s="285">
        <v>2</v>
      </c>
      <c r="N78" s="285">
        <v>2</v>
      </c>
      <c r="O78" s="285">
        <v>2</v>
      </c>
      <c r="P78" s="218">
        <f t="shared" si="13"/>
        <v>6</v>
      </c>
      <c r="Q78" s="285">
        <v>34</v>
      </c>
      <c r="R78" s="285">
        <v>32</v>
      </c>
      <c r="S78" s="244">
        <f t="shared" si="14"/>
        <v>94</v>
      </c>
      <c r="T78" s="243">
        <f t="shared" si="15"/>
        <v>4</v>
      </c>
      <c r="U78" s="136">
        <v>57</v>
      </c>
      <c r="V78" s="136">
        <v>100</v>
      </c>
      <c r="W78" s="218">
        <f t="shared" si="16"/>
        <v>2</v>
      </c>
      <c r="X78" s="194">
        <v>2</v>
      </c>
      <c r="Y78" s="194">
        <v>67</v>
      </c>
      <c r="Z78" s="223">
        <f t="shared" si="9"/>
        <v>20</v>
      </c>
      <c r="AA78" s="223">
        <f t="shared" si="17"/>
        <v>100</v>
      </c>
    </row>
    <row r="79" spans="1:27" s="166" customFormat="1" ht="30" customHeight="1" x14ac:dyDescent="0.25">
      <c r="A79" s="240" t="s">
        <v>31</v>
      </c>
      <c r="B79" s="225">
        <v>119</v>
      </c>
      <c r="C79" s="226" t="s">
        <v>207</v>
      </c>
      <c r="D79" s="226" t="s">
        <v>254</v>
      </c>
      <c r="E79" s="227" t="s">
        <v>638</v>
      </c>
      <c r="F79" s="218">
        <f t="shared" si="10"/>
        <v>2</v>
      </c>
      <c r="G79" s="136">
        <v>104</v>
      </c>
      <c r="H79" s="136">
        <v>5</v>
      </c>
      <c r="I79" s="256">
        <v>5</v>
      </c>
      <c r="J79" s="243">
        <f t="shared" si="11"/>
        <v>2</v>
      </c>
      <c r="K79" s="251">
        <v>96.774193548387103</v>
      </c>
      <c r="L79" s="243">
        <f t="shared" si="12"/>
        <v>4</v>
      </c>
      <c r="M79" s="285">
        <v>2</v>
      </c>
      <c r="N79" s="285">
        <v>2</v>
      </c>
      <c r="O79" s="285">
        <v>2</v>
      </c>
      <c r="P79" s="218">
        <f t="shared" si="13"/>
        <v>6</v>
      </c>
      <c r="Q79" s="285">
        <v>103</v>
      </c>
      <c r="R79" s="285">
        <v>103</v>
      </c>
      <c r="S79" s="244">
        <f t="shared" si="14"/>
        <v>100</v>
      </c>
      <c r="T79" s="243">
        <f t="shared" si="15"/>
        <v>4</v>
      </c>
      <c r="U79" s="136">
        <v>137</v>
      </c>
      <c r="V79" s="136">
        <v>100</v>
      </c>
      <c r="W79" s="218">
        <f t="shared" si="16"/>
        <v>2</v>
      </c>
      <c r="X79" s="194">
        <v>18</v>
      </c>
      <c r="Y79" s="194">
        <v>282</v>
      </c>
      <c r="Z79" s="223">
        <f t="shared" si="9"/>
        <v>20</v>
      </c>
      <c r="AA79" s="223">
        <f t="shared" si="17"/>
        <v>100</v>
      </c>
    </row>
    <row r="80" spans="1:27" s="166" customFormat="1" ht="30" customHeight="1" x14ac:dyDescent="0.25">
      <c r="A80" s="240" t="s">
        <v>31</v>
      </c>
      <c r="B80" s="225">
        <v>120</v>
      </c>
      <c r="C80" s="226" t="s">
        <v>208</v>
      </c>
      <c r="D80" s="226" t="s">
        <v>255</v>
      </c>
      <c r="E80" s="227" t="s">
        <v>638</v>
      </c>
      <c r="F80" s="218">
        <f t="shared" si="10"/>
        <v>2</v>
      </c>
      <c r="G80" s="136">
        <v>95</v>
      </c>
      <c r="H80" s="136">
        <v>5</v>
      </c>
      <c r="I80" s="256">
        <v>5</v>
      </c>
      <c r="J80" s="243">
        <f t="shared" si="11"/>
        <v>2</v>
      </c>
      <c r="K80" s="251">
        <v>91.935483870967744</v>
      </c>
      <c r="L80" s="243">
        <f t="shared" si="12"/>
        <v>4</v>
      </c>
      <c r="M80" s="285">
        <v>2</v>
      </c>
      <c r="N80" s="285">
        <v>2</v>
      </c>
      <c r="O80" s="285">
        <v>2</v>
      </c>
      <c r="P80" s="218">
        <f t="shared" si="13"/>
        <v>6</v>
      </c>
      <c r="Q80" s="285">
        <v>93</v>
      </c>
      <c r="R80" s="285">
        <v>93</v>
      </c>
      <c r="S80" s="244">
        <f t="shared" si="14"/>
        <v>100</v>
      </c>
      <c r="T80" s="243">
        <f t="shared" si="15"/>
        <v>4</v>
      </c>
      <c r="U80" s="136">
        <v>133</v>
      </c>
      <c r="V80" s="136">
        <v>100</v>
      </c>
      <c r="W80" s="218">
        <f t="shared" si="16"/>
        <v>2</v>
      </c>
      <c r="X80" s="194">
        <v>2</v>
      </c>
      <c r="Y80" s="194">
        <v>137</v>
      </c>
      <c r="Z80" s="223">
        <f t="shared" si="9"/>
        <v>20</v>
      </c>
      <c r="AA80" s="223">
        <f t="shared" si="17"/>
        <v>100</v>
      </c>
    </row>
    <row r="81" spans="1:27" s="166" customFormat="1" ht="30" customHeight="1" x14ac:dyDescent="0.25">
      <c r="A81" s="240" t="s">
        <v>31</v>
      </c>
      <c r="B81" s="225">
        <v>121</v>
      </c>
      <c r="C81" s="226" t="s">
        <v>102</v>
      </c>
      <c r="D81" s="226" t="s">
        <v>365</v>
      </c>
      <c r="E81" s="227" t="s">
        <v>638</v>
      </c>
      <c r="F81" s="218">
        <f t="shared" si="10"/>
        <v>2</v>
      </c>
      <c r="G81" s="136">
        <v>117</v>
      </c>
      <c r="H81" s="136">
        <v>10</v>
      </c>
      <c r="I81" s="238">
        <v>10</v>
      </c>
      <c r="J81" s="243">
        <f t="shared" si="11"/>
        <v>2</v>
      </c>
      <c r="K81" s="251">
        <v>93.548387096774192</v>
      </c>
      <c r="L81" s="243">
        <f t="shared" si="12"/>
        <v>4</v>
      </c>
      <c r="M81" s="285">
        <v>2</v>
      </c>
      <c r="N81" s="285">
        <v>2</v>
      </c>
      <c r="O81" s="285">
        <v>2</v>
      </c>
      <c r="P81" s="218">
        <f t="shared" si="13"/>
        <v>6</v>
      </c>
      <c r="Q81" s="285">
        <v>113</v>
      </c>
      <c r="R81" s="285">
        <v>112</v>
      </c>
      <c r="S81" s="244">
        <f t="shared" si="14"/>
        <v>99</v>
      </c>
      <c r="T81" s="243">
        <f t="shared" si="15"/>
        <v>4</v>
      </c>
      <c r="U81" s="136">
        <v>147</v>
      </c>
      <c r="V81" s="136">
        <v>100</v>
      </c>
      <c r="W81" s="218">
        <f t="shared" si="16"/>
        <v>2</v>
      </c>
      <c r="X81" s="194">
        <v>6</v>
      </c>
      <c r="Y81" s="194">
        <v>543</v>
      </c>
      <c r="Z81" s="223">
        <f t="shared" si="9"/>
        <v>20</v>
      </c>
      <c r="AA81" s="223">
        <f t="shared" si="17"/>
        <v>100</v>
      </c>
    </row>
    <row r="82" spans="1:27" s="166" customFormat="1" ht="30" customHeight="1" x14ac:dyDescent="0.25">
      <c r="A82" s="240" t="s">
        <v>31</v>
      </c>
      <c r="B82" s="225">
        <v>122</v>
      </c>
      <c r="C82" s="226" t="s">
        <v>202</v>
      </c>
      <c r="D82" s="226" t="s">
        <v>272</v>
      </c>
      <c r="E82" s="227" t="s">
        <v>638</v>
      </c>
      <c r="F82" s="218">
        <f t="shared" si="10"/>
        <v>2</v>
      </c>
      <c r="G82" s="136">
        <v>116</v>
      </c>
      <c r="H82" s="136">
        <v>9</v>
      </c>
      <c r="I82" s="238">
        <v>9</v>
      </c>
      <c r="J82" s="243">
        <f t="shared" si="11"/>
        <v>2</v>
      </c>
      <c r="K82" s="251">
        <v>98.387096774193552</v>
      </c>
      <c r="L82" s="243">
        <f t="shared" si="12"/>
        <v>4</v>
      </c>
      <c r="M82" s="285">
        <v>2</v>
      </c>
      <c r="N82" s="285">
        <v>2</v>
      </c>
      <c r="O82" s="285">
        <v>2</v>
      </c>
      <c r="P82" s="218">
        <f t="shared" si="13"/>
        <v>6</v>
      </c>
      <c r="Q82" s="285">
        <v>114</v>
      </c>
      <c r="R82" s="285">
        <v>114</v>
      </c>
      <c r="S82" s="244">
        <f t="shared" si="14"/>
        <v>100</v>
      </c>
      <c r="T82" s="243">
        <f t="shared" si="15"/>
        <v>4</v>
      </c>
      <c r="U82" s="136">
        <v>156</v>
      </c>
      <c r="V82" s="136">
        <v>100</v>
      </c>
      <c r="W82" s="218">
        <f t="shared" si="16"/>
        <v>2</v>
      </c>
      <c r="X82" s="194">
        <v>5</v>
      </c>
      <c r="Y82" s="194">
        <v>698</v>
      </c>
      <c r="Z82" s="223">
        <f t="shared" si="9"/>
        <v>20</v>
      </c>
      <c r="AA82" s="223">
        <f t="shared" si="17"/>
        <v>100</v>
      </c>
    </row>
    <row r="83" spans="1:27" s="166" customFormat="1" ht="30" customHeight="1" x14ac:dyDescent="0.25">
      <c r="A83" s="240" t="s">
        <v>31</v>
      </c>
      <c r="B83" s="225">
        <v>123</v>
      </c>
      <c r="C83" s="226" t="s">
        <v>211</v>
      </c>
      <c r="D83" s="226" t="s">
        <v>367</v>
      </c>
      <c r="E83" s="227" t="s">
        <v>638</v>
      </c>
      <c r="F83" s="218">
        <f t="shared" si="10"/>
        <v>2</v>
      </c>
      <c r="G83" s="136">
        <v>7</v>
      </c>
      <c r="H83" s="136">
        <v>1</v>
      </c>
      <c r="I83" s="256">
        <v>1</v>
      </c>
      <c r="J83" s="243">
        <f t="shared" si="11"/>
        <v>2</v>
      </c>
      <c r="K83" s="251">
        <v>95.161290322580655</v>
      </c>
      <c r="L83" s="243">
        <f t="shared" si="12"/>
        <v>4</v>
      </c>
      <c r="M83" s="285">
        <v>2</v>
      </c>
      <c r="N83" s="285">
        <v>2</v>
      </c>
      <c r="O83" s="285">
        <v>2</v>
      </c>
      <c r="P83" s="218">
        <f t="shared" si="13"/>
        <v>6</v>
      </c>
      <c r="Q83" s="285">
        <v>7</v>
      </c>
      <c r="R83" s="285">
        <v>7</v>
      </c>
      <c r="S83" s="244">
        <f t="shared" si="14"/>
        <v>100</v>
      </c>
      <c r="T83" s="243">
        <f t="shared" si="15"/>
        <v>4</v>
      </c>
      <c r="U83" s="136">
        <v>10</v>
      </c>
      <c r="V83" s="136">
        <v>100</v>
      </c>
      <c r="W83" s="218">
        <f t="shared" si="16"/>
        <v>2</v>
      </c>
      <c r="X83" s="194">
        <v>5</v>
      </c>
      <c r="Y83" s="194">
        <v>103</v>
      </c>
      <c r="Z83" s="223">
        <f t="shared" si="9"/>
        <v>20</v>
      </c>
      <c r="AA83" s="223">
        <f t="shared" si="17"/>
        <v>100</v>
      </c>
    </row>
    <row r="84" spans="1:27" s="166" customFormat="1" ht="30" customHeight="1" x14ac:dyDescent="0.25">
      <c r="A84" s="224" t="s">
        <v>32</v>
      </c>
      <c r="B84" s="225">
        <v>126</v>
      </c>
      <c r="C84" s="252" t="s">
        <v>156</v>
      </c>
      <c r="D84" s="252" t="s">
        <v>369</v>
      </c>
      <c r="E84" s="227" t="s">
        <v>638</v>
      </c>
      <c r="F84" s="218">
        <f t="shared" si="10"/>
        <v>2</v>
      </c>
      <c r="G84" s="136">
        <v>193</v>
      </c>
      <c r="H84" s="136">
        <v>10</v>
      </c>
      <c r="I84" s="256">
        <v>10</v>
      </c>
      <c r="J84" s="243">
        <f t="shared" si="11"/>
        <v>2</v>
      </c>
      <c r="K84" s="251">
        <v>90.322580645161281</v>
      </c>
      <c r="L84" s="218">
        <f t="shared" si="12"/>
        <v>4</v>
      </c>
      <c r="M84" s="220">
        <v>2</v>
      </c>
      <c r="N84" s="220">
        <v>2</v>
      </c>
      <c r="O84" s="220">
        <v>2</v>
      </c>
      <c r="P84" s="218">
        <f t="shared" si="13"/>
        <v>6</v>
      </c>
      <c r="Q84" s="285">
        <v>192</v>
      </c>
      <c r="R84" s="285">
        <v>187</v>
      </c>
      <c r="S84" s="249">
        <f t="shared" si="14"/>
        <v>97</v>
      </c>
      <c r="T84" s="218">
        <f t="shared" si="15"/>
        <v>4</v>
      </c>
      <c r="U84" s="136">
        <v>173</v>
      </c>
      <c r="V84" s="136">
        <v>99</v>
      </c>
      <c r="W84" s="218">
        <f t="shared" si="16"/>
        <v>2</v>
      </c>
      <c r="X84" s="194">
        <v>28</v>
      </c>
      <c r="Y84" s="194">
        <v>363</v>
      </c>
      <c r="Z84" s="223">
        <f t="shared" si="9"/>
        <v>20</v>
      </c>
      <c r="AA84" s="223">
        <f t="shared" si="17"/>
        <v>100</v>
      </c>
    </row>
    <row r="85" spans="1:27" s="166" customFormat="1" ht="30" customHeight="1" x14ac:dyDescent="0.25">
      <c r="A85" s="224" t="s">
        <v>32</v>
      </c>
      <c r="B85" s="225">
        <v>127</v>
      </c>
      <c r="C85" s="252" t="s">
        <v>165</v>
      </c>
      <c r="D85" s="252" t="s">
        <v>370</v>
      </c>
      <c r="E85" s="227" t="s">
        <v>638</v>
      </c>
      <c r="F85" s="218">
        <f t="shared" si="10"/>
        <v>2</v>
      </c>
      <c r="G85" s="136">
        <v>58</v>
      </c>
      <c r="H85" s="136">
        <v>3</v>
      </c>
      <c r="I85" s="256">
        <v>3</v>
      </c>
      <c r="J85" s="243">
        <f t="shared" si="11"/>
        <v>2</v>
      </c>
      <c r="K85" s="251">
        <v>91.935483870967744</v>
      </c>
      <c r="L85" s="218">
        <f t="shared" si="12"/>
        <v>4</v>
      </c>
      <c r="M85" s="220">
        <v>2</v>
      </c>
      <c r="N85" s="220">
        <v>2</v>
      </c>
      <c r="O85" s="220">
        <v>2</v>
      </c>
      <c r="P85" s="218">
        <f t="shared" si="13"/>
        <v>6</v>
      </c>
      <c r="Q85" s="285">
        <v>57</v>
      </c>
      <c r="R85" s="285">
        <v>55</v>
      </c>
      <c r="S85" s="249">
        <f t="shared" si="14"/>
        <v>96</v>
      </c>
      <c r="T85" s="218">
        <f t="shared" si="15"/>
        <v>4</v>
      </c>
      <c r="U85" s="136">
        <v>73</v>
      </c>
      <c r="V85" s="136">
        <v>100</v>
      </c>
      <c r="W85" s="218">
        <f t="shared" si="16"/>
        <v>2</v>
      </c>
      <c r="X85" s="194">
        <v>9</v>
      </c>
      <c r="Y85" s="194">
        <v>192</v>
      </c>
      <c r="Z85" s="223">
        <f t="shared" si="9"/>
        <v>20</v>
      </c>
      <c r="AA85" s="223">
        <f t="shared" si="17"/>
        <v>100</v>
      </c>
    </row>
    <row r="86" spans="1:27" s="166" customFormat="1" ht="30" customHeight="1" x14ac:dyDescent="0.25">
      <c r="A86" s="224" t="s">
        <v>32</v>
      </c>
      <c r="B86" s="225">
        <v>128</v>
      </c>
      <c r="C86" s="252" t="s">
        <v>167</v>
      </c>
      <c r="D86" s="252" t="s">
        <v>378</v>
      </c>
      <c r="E86" s="227" t="s">
        <v>638</v>
      </c>
      <c r="F86" s="218">
        <f t="shared" si="10"/>
        <v>2</v>
      </c>
      <c r="G86" s="136">
        <v>38</v>
      </c>
      <c r="H86" s="136">
        <v>2</v>
      </c>
      <c r="I86" s="256">
        <v>2</v>
      </c>
      <c r="J86" s="243">
        <f t="shared" si="11"/>
        <v>2</v>
      </c>
      <c r="K86" s="251">
        <v>90.322580645161281</v>
      </c>
      <c r="L86" s="218">
        <f t="shared" si="12"/>
        <v>4</v>
      </c>
      <c r="M86" s="220">
        <v>2</v>
      </c>
      <c r="N86" s="220">
        <v>2</v>
      </c>
      <c r="O86" s="220">
        <v>2</v>
      </c>
      <c r="P86" s="218">
        <f t="shared" si="13"/>
        <v>6</v>
      </c>
      <c r="Q86" s="285">
        <v>38</v>
      </c>
      <c r="R86" s="285">
        <v>37</v>
      </c>
      <c r="S86" s="249">
        <f t="shared" si="14"/>
        <v>97</v>
      </c>
      <c r="T86" s="218">
        <f t="shared" si="15"/>
        <v>4</v>
      </c>
      <c r="U86" s="136">
        <v>46</v>
      </c>
      <c r="V86" s="136">
        <v>100</v>
      </c>
      <c r="W86" s="218">
        <f t="shared" si="16"/>
        <v>2</v>
      </c>
      <c r="X86" s="194">
        <v>3</v>
      </c>
      <c r="Y86" s="194">
        <v>15</v>
      </c>
      <c r="Z86" s="223">
        <f t="shared" si="9"/>
        <v>20</v>
      </c>
      <c r="AA86" s="223">
        <f t="shared" si="17"/>
        <v>100</v>
      </c>
    </row>
    <row r="87" spans="1:27" s="166" customFormat="1" ht="30" customHeight="1" x14ac:dyDescent="0.25">
      <c r="A87" s="224" t="s">
        <v>32</v>
      </c>
      <c r="B87" s="225">
        <v>129</v>
      </c>
      <c r="C87" s="252" t="s">
        <v>168</v>
      </c>
      <c r="D87" s="252" t="s">
        <v>371</v>
      </c>
      <c r="E87" s="227" t="s">
        <v>638</v>
      </c>
      <c r="F87" s="218">
        <f t="shared" si="10"/>
        <v>2</v>
      </c>
      <c r="G87" s="136">
        <v>51</v>
      </c>
      <c r="H87" s="136">
        <v>3</v>
      </c>
      <c r="I87" s="256">
        <v>3</v>
      </c>
      <c r="J87" s="243">
        <f t="shared" si="11"/>
        <v>2</v>
      </c>
      <c r="K87" s="251">
        <v>93.548387096774192</v>
      </c>
      <c r="L87" s="218">
        <f t="shared" si="12"/>
        <v>4</v>
      </c>
      <c r="M87" s="220">
        <v>2</v>
      </c>
      <c r="N87" s="220">
        <v>2</v>
      </c>
      <c r="O87" s="220">
        <v>2</v>
      </c>
      <c r="P87" s="218">
        <f t="shared" si="13"/>
        <v>6</v>
      </c>
      <c r="Q87" s="285">
        <v>49</v>
      </c>
      <c r="R87" s="285">
        <v>47</v>
      </c>
      <c r="S87" s="249">
        <f t="shared" si="14"/>
        <v>96</v>
      </c>
      <c r="T87" s="218">
        <f t="shared" si="15"/>
        <v>4</v>
      </c>
      <c r="U87" s="136">
        <v>48</v>
      </c>
      <c r="V87" s="136">
        <v>98</v>
      </c>
      <c r="W87" s="218">
        <f t="shared" si="16"/>
        <v>2</v>
      </c>
      <c r="X87" s="194">
        <v>1</v>
      </c>
      <c r="Y87" s="194">
        <v>81</v>
      </c>
      <c r="Z87" s="223">
        <f t="shared" si="9"/>
        <v>20</v>
      </c>
      <c r="AA87" s="223">
        <f t="shared" si="17"/>
        <v>100</v>
      </c>
    </row>
    <row r="88" spans="1:27" s="166" customFormat="1" ht="39" customHeight="1" x14ac:dyDescent="0.25">
      <c r="A88" s="224" t="s">
        <v>32</v>
      </c>
      <c r="B88" s="225">
        <v>130</v>
      </c>
      <c r="C88" s="252" t="s">
        <v>169</v>
      </c>
      <c r="D88" s="252" t="s">
        <v>372</v>
      </c>
      <c r="E88" s="227" t="s">
        <v>638</v>
      </c>
      <c r="F88" s="163">
        <f t="shared" si="10"/>
        <v>2</v>
      </c>
      <c r="G88" s="136">
        <v>58</v>
      </c>
      <c r="H88" s="136">
        <v>3</v>
      </c>
      <c r="I88" s="238">
        <v>3</v>
      </c>
      <c r="J88" s="243">
        <f t="shared" si="11"/>
        <v>2</v>
      </c>
      <c r="K88" s="251">
        <v>90.322580645161281</v>
      </c>
      <c r="L88" s="218">
        <f t="shared" si="12"/>
        <v>4</v>
      </c>
      <c r="M88" s="220">
        <v>2</v>
      </c>
      <c r="N88" s="176">
        <v>2</v>
      </c>
      <c r="O88" s="176">
        <v>2</v>
      </c>
      <c r="P88" s="163">
        <f t="shared" si="13"/>
        <v>6</v>
      </c>
      <c r="Q88" s="290">
        <v>59</v>
      </c>
      <c r="R88" s="290">
        <v>58</v>
      </c>
      <c r="S88" s="293">
        <f t="shared" si="14"/>
        <v>98</v>
      </c>
      <c r="T88" s="218">
        <f t="shared" si="15"/>
        <v>4</v>
      </c>
      <c r="U88" s="136">
        <v>52</v>
      </c>
      <c r="V88" s="136">
        <v>100</v>
      </c>
      <c r="W88" s="218">
        <f t="shared" si="16"/>
        <v>2</v>
      </c>
      <c r="X88" s="297">
        <v>0</v>
      </c>
      <c r="Y88" s="297">
        <v>203</v>
      </c>
      <c r="Z88" s="164">
        <f t="shared" si="9"/>
        <v>20</v>
      </c>
      <c r="AA88" s="223">
        <f t="shared" si="17"/>
        <v>100</v>
      </c>
    </row>
    <row r="89" spans="1:27" s="166" customFormat="1" ht="30" customHeight="1" x14ac:dyDescent="0.25">
      <c r="A89" s="224" t="s">
        <v>32</v>
      </c>
      <c r="B89" s="225">
        <v>131</v>
      </c>
      <c r="C89" s="252" t="s">
        <v>164</v>
      </c>
      <c r="D89" s="252" t="s">
        <v>376</v>
      </c>
      <c r="E89" s="227" t="s">
        <v>638</v>
      </c>
      <c r="F89" s="218">
        <f t="shared" si="10"/>
        <v>2</v>
      </c>
      <c r="G89" s="136">
        <v>170</v>
      </c>
      <c r="H89" s="136">
        <v>10</v>
      </c>
      <c r="I89" s="256">
        <v>10</v>
      </c>
      <c r="J89" s="243">
        <f t="shared" si="11"/>
        <v>2</v>
      </c>
      <c r="K89" s="251">
        <v>91.935483870967744</v>
      </c>
      <c r="L89" s="218">
        <f t="shared" si="12"/>
        <v>4</v>
      </c>
      <c r="M89" s="220">
        <v>2</v>
      </c>
      <c r="N89" s="220">
        <v>2</v>
      </c>
      <c r="O89" s="220">
        <v>2</v>
      </c>
      <c r="P89" s="218">
        <f t="shared" si="13"/>
        <v>6</v>
      </c>
      <c r="Q89" s="285">
        <v>169</v>
      </c>
      <c r="R89" s="285">
        <v>168</v>
      </c>
      <c r="S89" s="249">
        <f t="shared" si="14"/>
        <v>99</v>
      </c>
      <c r="T89" s="218">
        <f t="shared" si="15"/>
        <v>4</v>
      </c>
      <c r="U89" s="136">
        <v>192</v>
      </c>
      <c r="V89" s="136">
        <v>100</v>
      </c>
      <c r="W89" s="218">
        <f t="shared" si="16"/>
        <v>2</v>
      </c>
      <c r="X89" s="194">
        <v>14</v>
      </c>
      <c r="Y89" s="194">
        <v>58</v>
      </c>
      <c r="Z89" s="223">
        <f t="shared" si="9"/>
        <v>20</v>
      </c>
      <c r="AA89" s="223">
        <f t="shared" si="17"/>
        <v>100</v>
      </c>
    </row>
    <row r="90" spans="1:27" s="166" customFormat="1" ht="30" customHeight="1" x14ac:dyDescent="0.25">
      <c r="A90" s="224" t="s">
        <v>32</v>
      </c>
      <c r="B90" s="225">
        <v>132</v>
      </c>
      <c r="C90" s="252" t="s">
        <v>157</v>
      </c>
      <c r="D90" s="252" t="s">
        <v>260</v>
      </c>
      <c r="E90" s="227" t="s">
        <v>638</v>
      </c>
      <c r="F90" s="218">
        <f t="shared" si="10"/>
        <v>2</v>
      </c>
      <c r="G90" s="136">
        <v>225</v>
      </c>
      <c r="H90" s="136">
        <v>11</v>
      </c>
      <c r="I90" s="256">
        <v>11</v>
      </c>
      <c r="J90" s="243">
        <f t="shared" si="11"/>
        <v>2</v>
      </c>
      <c r="K90" s="251">
        <v>90.322580645161281</v>
      </c>
      <c r="L90" s="218">
        <f t="shared" si="12"/>
        <v>4</v>
      </c>
      <c r="M90" s="220">
        <v>2</v>
      </c>
      <c r="N90" s="220">
        <v>2</v>
      </c>
      <c r="O90" s="220">
        <v>2</v>
      </c>
      <c r="P90" s="218">
        <f t="shared" si="13"/>
        <v>6</v>
      </c>
      <c r="Q90" s="285">
        <v>227</v>
      </c>
      <c r="R90" s="285">
        <v>224</v>
      </c>
      <c r="S90" s="249">
        <f t="shared" si="14"/>
        <v>99</v>
      </c>
      <c r="T90" s="218">
        <f t="shared" si="15"/>
        <v>4</v>
      </c>
      <c r="U90" s="136">
        <v>334</v>
      </c>
      <c r="V90" s="136">
        <v>100</v>
      </c>
      <c r="W90" s="218">
        <f t="shared" si="16"/>
        <v>2</v>
      </c>
      <c r="X90" s="194">
        <v>9</v>
      </c>
      <c r="Y90" s="194">
        <v>162</v>
      </c>
      <c r="Z90" s="223">
        <f t="shared" si="9"/>
        <v>20</v>
      </c>
      <c r="AA90" s="223">
        <f t="shared" si="17"/>
        <v>100</v>
      </c>
    </row>
    <row r="91" spans="1:27" s="166" customFormat="1" ht="30" customHeight="1" x14ac:dyDescent="0.25">
      <c r="A91" s="224" t="s">
        <v>32</v>
      </c>
      <c r="B91" s="225">
        <v>133</v>
      </c>
      <c r="C91" s="252" t="s">
        <v>158</v>
      </c>
      <c r="D91" s="252" t="s">
        <v>373</v>
      </c>
      <c r="E91" s="227" t="s">
        <v>638</v>
      </c>
      <c r="F91" s="218">
        <f t="shared" si="10"/>
        <v>2</v>
      </c>
      <c r="G91" s="136">
        <v>98</v>
      </c>
      <c r="H91" s="136">
        <v>5</v>
      </c>
      <c r="I91" s="238">
        <v>5</v>
      </c>
      <c r="J91" s="243">
        <f t="shared" si="11"/>
        <v>2</v>
      </c>
      <c r="K91" s="251">
        <v>95.161290322580655</v>
      </c>
      <c r="L91" s="218">
        <f t="shared" si="12"/>
        <v>4</v>
      </c>
      <c r="M91" s="220">
        <v>2</v>
      </c>
      <c r="N91" s="220">
        <v>2</v>
      </c>
      <c r="O91" s="220">
        <v>2</v>
      </c>
      <c r="P91" s="218">
        <f t="shared" si="13"/>
        <v>6</v>
      </c>
      <c r="Q91" s="285">
        <v>96</v>
      </c>
      <c r="R91" s="285">
        <v>96</v>
      </c>
      <c r="S91" s="249">
        <f t="shared" si="14"/>
        <v>100</v>
      </c>
      <c r="T91" s="218">
        <f t="shared" si="15"/>
        <v>4</v>
      </c>
      <c r="U91" s="136">
        <v>135</v>
      </c>
      <c r="V91" s="136">
        <v>100</v>
      </c>
      <c r="W91" s="218">
        <f t="shared" si="16"/>
        <v>2</v>
      </c>
      <c r="X91" s="194">
        <v>23</v>
      </c>
      <c r="Y91" s="194">
        <v>146</v>
      </c>
      <c r="Z91" s="223">
        <f t="shared" si="9"/>
        <v>20</v>
      </c>
      <c r="AA91" s="223">
        <f t="shared" si="17"/>
        <v>100</v>
      </c>
    </row>
    <row r="92" spans="1:27" s="166" customFormat="1" ht="30" customHeight="1" x14ac:dyDescent="0.25">
      <c r="A92" s="224" t="s">
        <v>32</v>
      </c>
      <c r="B92" s="225">
        <v>134</v>
      </c>
      <c r="C92" s="252" t="s">
        <v>159</v>
      </c>
      <c r="D92" s="252" t="s">
        <v>377</v>
      </c>
      <c r="E92" s="227" t="s">
        <v>638</v>
      </c>
      <c r="F92" s="218">
        <f t="shared" si="10"/>
        <v>2</v>
      </c>
      <c r="G92" s="136">
        <v>185</v>
      </c>
      <c r="H92" s="136">
        <v>10</v>
      </c>
      <c r="I92" s="238">
        <v>10</v>
      </c>
      <c r="J92" s="243">
        <f t="shared" si="11"/>
        <v>2</v>
      </c>
      <c r="K92" s="251">
        <v>93.548387096774192</v>
      </c>
      <c r="L92" s="218">
        <f t="shared" si="12"/>
        <v>4</v>
      </c>
      <c r="M92" s="220">
        <v>2</v>
      </c>
      <c r="N92" s="220">
        <v>2</v>
      </c>
      <c r="O92" s="220">
        <v>2</v>
      </c>
      <c r="P92" s="218">
        <f t="shared" si="13"/>
        <v>6</v>
      </c>
      <c r="Q92" s="285">
        <v>183</v>
      </c>
      <c r="R92" s="285">
        <v>177</v>
      </c>
      <c r="S92" s="249">
        <f t="shared" si="14"/>
        <v>97</v>
      </c>
      <c r="T92" s="218">
        <f t="shared" si="15"/>
        <v>4</v>
      </c>
      <c r="U92" s="136">
        <v>207</v>
      </c>
      <c r="V92" s="136">
        <v>100</v>
      </c>
      <c r="W92" s="218">
        <f t="shared" si="16"/>
        <v>2</v>
      </c>
      <c r="X92" s="194">
        <v>10</v>
      </c>
      <c r="Y92" s="194">
        <v>321</v>
      </c>
      <c r="Z92" s="223">
        <f t="shared" si="9"/>
        <v>20</v>
      </c>
      <c r="AA92" s="223">
        <f t="shared" si="17"/>
        <v>100</v>
      </c>
    </row>
    <row r="93" spans="1:27" s="166" customFormat="1" ht="30" customHeight="1" x14ac:dyDescent="0.25">
      <c r="A93" s="224" t="s">
        <v>32</v>
      </c>
      <c r="B93" s="225">
        <v>135</v>
      </c>
      <c r="C93" s="252" t="s">
        <v>160</v>
      </c>
      <c r="D93" s="252" t="s">
        <v>259</v>
      </c>
      <c r="E93" s="227" t="s">
        <v>638</v>
      </c>
      <c r="F93" s="218">
        <f t="shared" si="10"/>
        <v>2</v>
      </c>
      <c r="G93" s="136">
        <v>94</v>
      </c>
      <c r="H93" s="136">
        <v>5</v>
      </c>
      <c r="I93" s="238">
        <v>5</v>
      </c>
      <c r="J93" s="243">
        <f t="shared" si="11"/>
        <v>2</v>
      </c>
      <c r="K93" s="251">
        <v>91.935483870967744</v>
      </c>
      <c r="L93" s="218">
        <f t="shared" si="12"/>
        <v>4</v>
      </c>
      <c r="M93" s="220">
        <v>2</v>
      </c>
      <c r="N93" s="220">
        <v>2</v>
      </c>
      <c r="O93" s="220">
        <v>2</v>
      </c>
      <c r="P93" s="218">
        <f t="shared" si="13"/>
        <v>6</v>
      </c>
      <c r="Q93" s="285">
        <v>91</v>
      </c>
      <c r="R93" s="285">
        <v>91</v>
      </c>
      <c r="S93" s="249">
        <f t="shared" si="14"/>
        <v>100</v>
      </c>
      <c r="T93" s="218">
        <f t="shared" si="15"/>
        <v>4</v>
      </c>
      <c r="U93" s="136">
        <v>106</v>
      </c>
      <c r="V93" s="136">
        <v>100</v>
      </c>
      <c r="W93" s="218">
        <f t="shared" si="16"/>
        <v>2</v>
      </c>
      <c r="X93" s="194">
        <v>11</v>
      </c>
      <c r="Y93" s="194">
        <v>134</v>
      </c>
      <c r="Z93" s="223">
        <f t="shared" si="9"/>
        <v>20</v>
      </c>
      <c r="AA93" s="223">
        <f t="shared" si="17"/>
        <v>100</v>
      </c>
    </row>
    <row r="94" spans="1:27" s="166" customFormat="1" ht="30" customHeight="1" x14ac:dyDescent="0.25">
      <c r="A94" s="224" t="s">
        <v>32</v>
      </c>
      <c r="B94" s="225">
        <v>136</v>
      </c>
      <c r="C94" s="252" t="s">
        <v>161</v>
      </c>
      <c r="D94" s="252" t="s">
        <v>374</v>
      </c>
      <c r="E94" s="227" t="s">
        <v>638</v>
      </c>
      <c r="F94" s="218">
        <f t="shared" si="10"/>
        <v>2</v>
      </c>
      <c r="G94" s="136">
        <v>53</v>
      </c>
      <c r="H94" s="136">
        <v>3</v>
      </c>
      <c r="I94" s="238">
        <v>3</v>
      </c>
      <c r="J94" s="243">
        <f t="shared" si="11"/>
        <v>2</v>
      </c>
      <c r="K94" s="251">
        <v>91.935483870967744</v>
      </c>
      <c r="L94" s="218">
        <f t="shared" si="12"/>
        <v>4</v>
      </c>
      <c r="M94" s="220">
        <v>2</v>
      </c>
      <c r="N94" s="220">
        <v>2</v>
      </c>
      <c r="O94" s="220">
        <v>2</v>
      </c>
      <c r="P94" s="218">
        <f t="shared" si="13"/>
        <v>6</v>
      </c>
      <c r="Q94" s="285">
        <v>52</v>
      </c>
      <c r="R94" s="285">
        <v>52</v>
      </c>
      <c r="S94" s="249">
        <f t="shared" si="14"/>
        <v>100</v>
      </c>
      <c r="T94" s="218">
        <f t="shared" si="15"/>
        <v>4</v>
      </c>
      <c r="U94" s="136">
        <v>64</v>
      </c>
      <c r="V94" s="136">
        <v>100</v>
      </c>
      <c r="W94" s="218">
        <f t="shared" si="16"/>
        <v>2</v>
      </c>
      <c r="X94" s="194">
        <v>2</v>
      </c>
      <c r="Y94" s="194">
        <v>43</v>
      </c>
      <c r="Z94" s="223">
        <f t="shared" si="9"/>
        <v>20</v>
      </c>
      <c r="AA94" s="223">
        <f t="shared" si="17"/>
        <v>100</v>
      </c>
    </row>
    <row r="95" spans="1:27" s="166" customFormat="1" ht="30" customHeight="1" x14ac:dyDescent="0.25">
      <c r="A95" s="240" t="s">
        <v>33</v>
      </c>
      <c r="B95" s="225">
        <v>142</v>
      </c>
      <c r="C95" s="253" t="s">
        <v>214</v>
      </c>
      <c r="D95" s="253" t="s">
        <v>387</v>
      </c>
      <c r="E95" s="227" t="s">
        <v>638</v>
      </c>
      <c r="F95" s="218">
        <f t="shared" si="10"/>
        <v>2</v>
      </c>
      <c r="G95" s="136">
        <v>58</v>
      </c>
      <c r="H95" s="136">
        <v>3</v>
      </c>
      <c r="I95" s="277">
        <v>3</v>
      </c>
      <c r="J95" s="243">
        <f t="shared" si="11"/>
        <v>2</v>
      </c>
      <c r="K95" s="230">
        <v>91.935483870967744</v>
      </c>
      <c r="L95" s="243">
        <f t="shared" si="12"/>
        <v>4</v>
      </c>
      <c r="M95" s="220">
        <v>2</v>
      </c>
      <c r="N95" s="220">
        <v>2</v>
      </c>
      <c r="O95" s="220">
        <v>2</v>
      </c>
      <c r="P95" s="218">
        <f t="shared" si="13"/>
        <v>6</v>
      </c>
      <c r="Q95" s="227">
        <v>54</v>
      </c>
      <c r="R95" s="227">
        <v>54</v>
      </c>
      <c r="S95" s="244">
        <f t="shared" si="14"/>
        <v>100</v>
      </c>
      <c r="T95" s="243">
        <f t="shared" si="15"/>
        <v>4</v>
      </c>
      <c r="U95" s="136">
        <v>79</v>
      </c>
      <c r="V95" s="136">
        <v>100</v>
      </c>
      <c r="W95" s="218">
        <f t="shared" si="16"/>
        <v>2</v>
      </c>
      <c r="X95" s="194">
        <v>5</v>
      </c>
      <c r="Y95" s="194">
        <v>110</v>
      </c>
      <c r="Z95" s="223">
        <f t="shared" si="9"/>
        <v>20</v>
      </c>
      <c r="AA95" s="223">
        <f t="shared" si="17"/>
        <v>100</v>
      </c>
    </row>
    <row r="96" spans="1:27" s="166" customFormat="1" ht="30" customHeight="1" x14ac:dyDescent="0.25">
      <c r="A96" s="240" t="s">
        <v>33</v>
      </c>
      <c r="B96" s="225">
        <v>143</v>
      </c>
      <c r="C96" s="253" t="s">
        <v>219</v>
      </c>
      <c r="D96" s="253" t="s">
        <v>383</v>
      </c>
      <c r="E96" s="227" t="s">
        <v>638</v>
      </c>
      <c r="F96" s="218">
        <f t="shared" si="10"/>
        <v>2</v>
      </c>
      <c r="G96" s="136">
        <v>139</v>
      </c>
      <c r="H96" s="136">
        <v>6</v>
      </c>
      <c r="I96" s="277">
        <v>6</v>
      </c>
      <c r="J96" s="243">
        <f t="shared" si="11"/>
        <v>2</v>
      </c>
      <c r="K96" s="230">
        <v>95.161290322580655</v>
      </c>
      <c r="L96" s="243">
        <f t="shared" si="12"/>
        <v>4</v>
      </c>
      <c r="M96" s="220">
        <v>2</v>
      </c>
      <c r="N96" s="220">
        <v>2</v>
      </c>
      <c r="O96" s="220">
        <v>2</v>
      </c>
      <c r="P96" s="218">
        <f t="shared" si="13"/>
        <v>6</v>
      </c>
      <c r="Q96" s="227">
        <v>139</v>
      </c>
      <c r="R96" s="227">
        <v>139</v>
      </c>
      <c r="S96" s="244">
        <f t="shared" si="14"/>
        <v>100</v>
      </c>
      <c r="T96" s="243">
        <f t="shared" si="15"/>
        <v>4</v>
      </c>
      <c r="U96" s="136">
        <v>233</v>
      </c>
      <c r="V96" s="136">
        <v>100</v>
      </c>
      <c r="W96" s="218">
        <f t="shared" si="16"/>
        <v>2</v>
      </c>
      <c r="X96" s="194">
        <v>19</v>
      </c>
      <c r="Y96" s="194">
        <v>187</v>
      </c>
      <c r="Z96" s="223">
        <f t="shared" si="9"/>
        <v>20</v>
      </c>
      <c r="AA96" s="223">
        <f t="shared" si="17"/>
        <v>100</v>
      </c>
    </row>
    <row r="97" spans="1:30" s="36" customFormat="1" ht="30" customHeight="1" x14ac:dyDescent="0.25">
      <c r="A97" s="240" t="s">
        <v>33</v>
      </c>
      <c r="B97" s="225">
        <v>144</v>
      </c>
      <c r="C97" s="253" t="s">
        <v>215</v>
      </c>
      <c r="D97" s="253" t="s">
        <v>385</v>
      </c>
      <c r="E97" s="227" t="s">
        <v>638</v>
      </c>
      <c r="F97" s="218">
        <f t="shared" si="10"/>
        <v>2</v>
      </c>
      <c r="G97" s="136">
        <v>22</v>
      </c>
      <c r="H97" s="136">
        <v>2</v>
      </c>
      <c r="I97" s="193">
        <v>2</v>
      </c>
      <c r="J97" s="243">
        <f t="shared" si="11"/>
        <v>2</v>
      </c>
      <c r="K97" s="230">
        <v>93.548387096774192</v>
      </c>
      <c r="L97" s="243">
        <f t="shared" si="12"/>
        <v>4</v>
      </c>
      <c r="M97" s="220">
        <v>2</v>
      </c>
      <c r="N97" s="220">
        <v>2</v>
      </c>
      <c r="O97" s="220">
        <v>2</v>
      </c>
      <c r="P97" s="218">
        <f t="shared" si="13"/>
        <v>6</v>
      </c>
      <c r="Q97" s="289">
        <v>21</v>
      </c>
      <c r="R97" s="289">
        <v>20</v>
      </c>
      <c r="S97" s="244">
        <f t="shared" si="14"/>
        <v>95</v>
      </c>
      <c r="T97" s="243">
        <f t="shared" si="15"/>
        <v>4</v>
      </c>
      <c r="U97" s="136">
        <v>34</v>
      </c>
      <c r="V97" s="136">
        <v>100</v>
      </c>
      <c r="W97" s="218">
        <f t="shared" si="16"/>
        <v>2</v>
      </c>
      <c r="X97" s="194">
        <v>12</v>
      </c>
      <c r="Y97" s="194">
        <v>54</v>
      </c>
      <c r="Z97" s="223">
        <f t="shared" si="9"/>
        <v>20</v>
      </c>
      <c r="AA97" s="223">
        <f t="shared" si="17"/>
        <v>100</v>
      </c>
    </row>
    <row r="98" spans="1:30" s="36" customFormat="1" ht="30" customHeight="1" x14ac:dyDescent="0.25">
      <c r="A98" s="240" t="s">
        <v>33</v>
      </c>
      <c r="B98" s="225">
        <v>145</v>
      </c>
      <c r="C98" s="253" t="s">
        <v>216</v>
      </c>
      <c r="D98" s="253" t="s">
        <v>381</v>
      </c>
      <c r="E98" s="227" t="s">
        <v>638</v>
      </c>
      <c r="F98" s="218">
        <f t="shared" si="10"/>
        <v>2</v>
      </c>
      <c r="G98" s="136">
        <v>147</v>
      </c>
      <c r="H98" s="136">
        <v>6</v>
      </c>
      <c r="I98" s="193">
        <v>6</v>
      </c>
      <c r="J98" s="243">
        <f t="shared" si="11"/>
        <v>2</v>
      </c>
      <c r="K98" s="230">
        <v>93.548387096774192</v>
      </c>
      <c r="L98" s="243">
        <f t="shared" si="12"/>
        <v>4</v>
      </c>
      <c r="M98" s="220">
        <v>2</v>
      </c>
      <c r="N98" s="220">
        <v>2</v>
      </c>
      <c r="O98" s="220">
        <v>2</v>
      </c>
      <c r="P98" s="218">
        <f t="shared" si="13"/>
        <v>6</v>
      </c>
      <c r="Q98" s="289">
        <v>143</v>
      </c>
      <c r="R98" s="289">
        <v>142</v>
      </c>
      <c r="S98" s="244">
        <f t="shared" si="14"/>
        <v>99</v>
      </c>
      <c r="T98" s="243">
        <f t="shared" si="15"/>
        <v>4</v>
      </c>
      <c r="U98" s="136">
        <v>214</v>
      </c>
      <c r="V98" s="136">
        <v>100</v>
      </c>
      <c r="W98" s="218">
        <f t="shared" si="16"/>
        <v>2</v>
      </c>
      <c r="X98" s="194">
        <v>4</v>
      </c>
      <c r="Y98" s="194">
        <v>387</v>
      </c>
      <c r="Z98" s="223">
        <f t="shared" si="9"/>
        <v>20</v>
      </c>
      <c r="AA98" s="223">
        <f t="shared" si="17"/>
        <v>100</v>
      </c>
    </row>
    <row r="99" spans="1:30" s="36" customFormat="1" ht="30" customHeight="1" x14ac:dyDescent="0.25">
      <c r="A99" s="240" t="s">
        <v>33</v>
      </c>
      <c r="B99" s="225">
        <v>146</v>
      </c>
      <c r="C99" s="253" t="s">
        <v>217</v>
      </c>
      <c r="D99" s="253" t="s">
        <v>386</v>
      </c>
      <c r="E99" s="227" t="s">
        <v>638</v>
      </c>
      <c r="F99" s="218">
        <f t="shared" si="10"/>
        <v>2</v>
      </c>
      <c r="G99" s="136">
        <v>113</v>
      </c>
      <c r="H99" s="136">
        <v>6</v>
      </c>
      <c r="I99" s="193">
        <v>6</v>
      </c>
      <c r="J99" s="243">
        <f t="shared" si="11"/>
        <v>2</v>
      </c>
      <c r="K99" s="230">
        <v>96.774193548387103</v>
      </c>
      <c r="L99" s="243">
        <f t="shared" si="12"/>
        <v>4</v>
      </c>
      <c r="M99" s="220">
        <v>2</v>
      </c>
      <c r="N99" s="220">
        <v>2</v>
      </c>
      <c r="O99" s="220">
        <v>2</v>
      </c>
      <c r="P99" s="218">
        <f t="shared" si="13"/>
        <v>6</v>
      </c>
      <c r="Q99" s="289">
        <v>110</v>
      </c>
      <c r="R99" s="289">
        <v>110</v>
      </c>
      <c r="S99" s="244">
        <f t="shared" si="14"/>
        <v>100</v>
      </c>
      <c r="T99" s="243">
        <f t="shared" si="15"/>
        <v>4</v>
      </c>
      <c r="U99" s="136">
        <v>163</v>
      </c>
      <c r="V99" s="136">
        <v>100</v>
      </c>
      <c r="W99" s="218">
        <f t="shared" si="16"/>
        <v>2</v>
      </c>
      <c r="X99" s="194">
        <v>23</v>
      </c>
      <c r="Y99" s="194">
        <v>83</v>
      </c>
      <c r="Z99" s="223">
        <f t="shared" si="9"/>
        <v>20</v>
      </c>
      <c r="AA99" s="223">
        <f t="shared" si="17"/>
        <v>100</v>
      </c>
    </row>
    <row r="100" spans="1:30" s="36" customFormat="1" ht="30" customHeight="1" x14ac:dyDescent="0.25">
      <c r="A100" s="240" t="s">
        <v>33</v>
      </c>
      <c r="B100" s="225">
        <v>147</v>
      </c>
      <c r="C100" s="253" t="s">
        <v>657</v>
      </c>
      <c r="D100" s="253" t="s">
        <v>654</v>
      </c>
      <c r="E100" s="227" t="s">
        <v>638</v>
      </c>
      <c r="F100" s="218">
        <f t="shared" si="10"/>
        <v>2</v>
      </c>
      <c r="G100" s="136">
        <v>11</v>
      </c>
      <c r="H100" s="136">
        <v>1</v>
      </c>
      <c r="I100" s="193">
        <v>1</v>
      </c>
      <c r="J100" s="243">
        <f t="shared" si="11"/>
        <v>2</v>
      </c>
      <c r="K100" s="230">
        <v>100</v>
      </c>
      <c r="L100" s="243">
        <f t="shared" si="12"/>
        <v>4</v>
      </c>
      <c r="M100" s="220">
        <v>2</v>
      </c>
      <c r="N100" s="220">
        <v>2</v>
      </c>
      <c r="O100" s="220">
        <v>2</v>
      </c>
      <c r="P100" s="218">
        <f t="shared" si="13"/>
        <v>6</v>
      </c>
      <c r="Q100" s="289">
        <v>11</v>
      </c>
      <c r="R100" s="289">
        <v>11</v>
      </c>
      <c r="S100" s="244">
        <f t="shared" si="14"/>
        <v>100</v>
      </c>
      <c r="T100" s="243">
        <f t="shared" si="15"/>
        <v>4</v>
      </c>
      <c r="U100" s="136">
        <v>21</v>
      </c>
      <c r="V100" s="136">
        <v>100</v>
      </c>
      <c r="W100" s="218">
        <f t="shared" si="16"/>
        <v>2</v>
      </c>
      <c r="X100" s="194">
        <v>0</v>
      </c>
      <c r="Y100" s="194">
        <v>54</v>
      </c>
      <c r="Z100" s="223">
        <f t="shared" si="9"/>
        <v>20</v>
      </c>
      <c r="AA100" s="223">
        <f t="shared" si="17"/>
        <v>100</v>
      </c>
    </row>
    <row r="101" spans="1:30" s="36" customFormat="1" ht="30" customHeight="1" x14ac:dyDescent="0.25">
      <c r="A101" s="258" t="s">
        <v>34</v>
      </c>
      <c r="B101" s="225">
        <v>150</v>
      </c>
      <c r="C101" s="253" t="s">
        <v>584</v>
      </c>
      <c r="D101" s="253" t="s">
        <v>404</v>
      </c>
      <c r="E101" s="227" t="s">
        <v>638</v>
      </c>
      <c r="F101" s="243">
        <f t="shared" si="10"/>
        <v>2</v>
      </c>
      <c r="G101" s="136">
        <v>152</v>
      </c>
      <c r="H101" s="136">
        <v>18</v>
      </c>
      <c r="I101" s="281">
        <v>18</v>
      </c>
      <c r="J101" s="243">
        <f t="shared" si="11"/>
        <v>2</v>
      </c>
      <c r="K101" s="219">
        <v>95.161290322580655</v>
      </c>
      <c r="L101" s="243">
        <f t="shared" si="12"/>
        <v>4</v>
      </c>
      <c r="M101" s="220">
        <v>2</v>
      </c>
      <c r="N101" s="220">
        <v>2</v>
      </c>
      <c r="O101" s="220">
        <v>2</v>
      </c>
      <c r="P101" s="218">
        <f t="shared" si="13"/>
        <v>6</v>
      </c>
      <c r="Q101" s="136">
        <v>369</v>
      </c>
      <c r="R101" s="136">
        <v>349</v>
      </c>
      <c r="S101" s="249">
        <f t="shared" si="14"/>
        <v>95</v>
      </c>
      <c r="T101" s="243">
        <f t="shared" si="15"/>
        <v>4</v>
      </c>
      <c r="U101" s="136">
        <v>159</v>
      </c>
      <c r="V101" s="136">
        <v>100</v>
      </c>
      <c r="W101" s="218">
        <f t="shared" si="16"/>
        <v>2</v>
      </c>
      <c r="X101" s="194">
        <v>57</v>
      </c>
      <c r="Y101" s="194">
        <v>158</v>
      </c>
      <c r="Z101" s="223">
        <f t="shared" si="9"/>
        <v>20</v>
      </c>
      <c r="AA101" s="223">
        <f t="shared" si="17"/>
        <v>100</v>
      </c>
    </row>
    <row r="102" spans="1:30" s="36" customFormat="1" ht="30" customHeight="1" x14ac:dyDescent="0.25">
      <c r="A102" s="258" t="s">
        <v>34</v>
      </c>
      <c r="B102" s="225">
        <v>151</v>
      </c>
      <c r="C102" s="253" t="s">
        <v>221</v>
      </c>
      <c r="D102" s="253" t="s">
        <v>415</v>
      </c>
      <c r="E102" s="227" t="s">
        <v>638</v>
      </c>
      <c r="F102" s="243">
        <f t="shared" si="10"/>
        <v>2</v>
      </c>
      <c r="G102" s="136">
        <v>281</v>
      </c>
      <c r="H102" s="136">
        <v>22</v>
      </c>
      <c r="I102" s="281">
        <v>22</v>
      </c>
      <c r="J102" s="243">
        <f t="shared" si="11"/>
        <v>2</v>
      </c>
      <c r="K102" s="219">
        <v>95.161290322580655</v>
      </c>
      <c r="L102" s="243">
        <f t="shared" si="12"/>
        <v>4</v>
      </c>
      <c r="M102" s="220">
        <v>2</v>
      </c>
      <c r="N102" s="220">
        <v>2</v>
      </c>
      <c r="O102" s="220">
        <v>2</v>
      </c>
      <c r="P102" s="218">
        <f t="shared" si="13"/>
        <v>6</v>
      </c>
      <c r="Q102" s="136">
        <v>493</v>
      </c>
      <c r="R102" s="136">
        <v>488</v>
      </c>
      <c r="S102" s="249">
        <f t="shared" si="14"/>
        <v>99</v>
      </c>
      <c r="T102" s="243">
        <f t="shared" si="15"/>
        <v>4</v>
      </c>
      <c r="U102" s="136">
        <v>392</v>
      </c>
      <c r="V102" s="136">
        <v>100</v>
      </c>
      <c r="W102" s="173">
        <f t="shared" si="16"/>
        <v>2</v>
      </c>
      <c r="X102" s="194">
        <v>93</v>
      </c>
      <c r="Y102" s="194">
        <v>204</v>
      </c>
      <c r="Z102" s="223">
        <f t="shared" si="9"/>
        <v>20</v>
      </c>
      <c r="AA102" s="223">
        <f t="shared" si="17"/>
        <v>100</v>
      </c>
    </row>
    <row r="103" spans="1:30" s="166" customFormat="1" ht="30" customHeight="1" x14ac:dyDescent="0.25">
      <c r="A103" s="258" t="s">
        <v>34</v>
      </c>
      <c r="B103" s="225">
        <v>152</v>
      </c>
      <c r="C103" s="253" t="s">
        <v>222</v>
      </c>
      <c r="D103" s="253" t="s">
        <v>426</v>
      </c>
      <c r="E103" s="227" t="s">
        <v>638</v>
      </c>
      <c r="F103" s="243">
        <f t="shared" si="10"/>
        <v>2</v>
      </c>
      <c r="G103" s="136">
        <v>65</v>
      </c>
      <c r="H103" s="136">
        <v>6</v>
      </c>
      <c r="I103" s="269">
        <v>6</v>
      </c>
      <c r="J103" s="243">
        <f t="shared" si="11"/>
        <v>2</v>
      </c>
      <c r="K103" s="219">
        <v>93.548387096774192</v>
      </c>
      <c r="L103" s="243">
        <f t="shared" si="12"/>
        <v>4</v>
      </c>
      <c r="M103" s="220">
        <v>2</v>
      </c>
      <c r="N103" s="220">
        <v>2</v>
      </c>
      <c r="O103" s="220">
        <v>2</v>
      </c>
      <c r="P103" s="218">
        <f t="shared" si="13"/>
        <v>6</v>
      </c>
      <c r="Q103" s="136">
        <v>156</v>
      </c>
      <c r="R103" s="136">
        <v>152</v>
      </c>
      <c r="S103" s="249">
        <f t="shared" si="14"/>
        <v>97</v>
      </c>
      <c r="T103" s="243">
        <f t="shared" si="15"/>
        <v>4</v>
      </c>
      <c r="U103" s="136">
        <v>64</v>
      </c>
      <c r="V103" s="136">
        <v>100</v>
      </c>
      <c r="W103" s="218">
        <f t="shared" si="16"/>
        <v>2</v>
      </c>
      <c r="X103" s="194">
        <v>24</v>
      </c>
      <c r="Y103" s="194">
        <v>49</v>
      </c>
      <c r="Z103" s="223">
        <f t="shared" si="9"/>
        <v>20</v>
      </c>
      <c r="AA103" s="223">
        <f t="shared" si="17"/>
        <v>100</v>
      </c>
    </row>
    <row r="104" spans="1:30" s="166" customFormat="1" ht="30" customHeight="1" x14ac:dyDescent="0.25">
      <c r="A104" s="258" t="s">
        <v>34</v>
      </c>
      <c r="B104" s="225">
        <v>153</v>
      </c>
      <c r="C104" s="253" t="s">
        <v>588</v>
      </c>
      <c r="D104" s="253" t="s">
        <v>420</v>
      </c>
      <c r="E104" s="227" t="s">
        <v>638</v>
      </c>
      <c r="F104" s="243">
        <f t="shared" si="10"/>
        <v>2</v>
      </c>
      <c r="G104" s="136">
        <v>44</v>
      </c>
      <c r="H104" s="136">
        <v>13</v>
      </c>
      <c r="I104" s="269">
        <v>13</v>
      </c>
      <c r="J104" s="243">
        <f t="shared" si="11"/>
        <v>2</v>
      </c>
      <c r="K104" s="219">
        <v>95.161290322580655</v>
      </c>
      <c r="L104" s="243">
        <f t="shared" si="12"/>
        <v>4</v>
      </c>
      <c r="M104" s="220">
        <v>2</v>
      </c>
      <c r="N104" s="220">
        <v>2</v>
      </c>
      <c r="O104" s="220">
        <v>2</v>
      </c>
      <c r="P104" s="218">
        <f t="shared" si="13"/>
        <v>6</v>
      </c>
      <c r="Q104" s="136">
        <v>299</v>
      </c>
      <c r="R104" s="136">
        <v>299</v>
      </c>
      <c r="S104" s="249">
        <f t="shared" si="14"/>
        <v>100</v>
      </c>
      <c r="T104" s="243">
        <f t="shared" si="15"/>
        <v>4</v>
      </c>
      <c r="U104" s="136">
        <v>50</v>
      </c>
      <c r="V104" s="136">
        <v>100</v>
      </c>
      <c r="W104" s="218">
        <f t="shared" si="16"/>
        <v>2</v>
      </c>
      <c r="X104" s="194">
        <v>106</v>
      </c>
      <c r="Y104" s="194">
        <v>237</v>
      </c>
      <c r="Z104" s="223">
        <f t="shared" si="9"/>
        <v>20</v>
      </c>
      <c r="AA104" s="223">
        <f t="shared" si="17"/>
        <v>100</v>
      </c>
      <c r="AC104" s="149"/>
      <c r="AD104" s="150"/>
    </row>
    <row r="105" spans="1:30" s="166" customFormat="1" ht="30" customHeight="1" x14ac:dyDescent="0.25">
      <c r="A105" s="258" t="s">
        <v>34</v>
      </c>
      <c r="B105" s="225">
        <v>154</v>
      </c>
      <c r="C105" s="253" t="s">
        <v>589</v>
      </c>
      <c r="D105" s="253" t="s">
        <v>389</v>
      </c>
      <c r="E105" s="227" t="s">
        <v>638</v>
      </c>
      <c r="F105" s="243">
        <f t="shared" si="10"/>
        <v>2</v>
      </c>
      <c r="G105" s="136">
        <v>104</v>
      </c>
      <c r="H105" s="136">
        <v>12</v>
      </c>
      <c r="I105" s="269">
        <v>12</v>
      </c>
      <c r="J105" s="243">
        <f t="shared" si="11"/>
        <v>2</v>
      </c>
      <c r="K105" s="219">
        <v>96.774193548387103</v>
      </c>
      <c r="L105" s="243">
        <f t="shared" si="12"/>
        <v>4</v>
      </c>
      <c r="M105" s="220">
        <v>2</v>
      </c>
      <c r="N105" s="220">
        <v>2</v>
      </c>
      <c r="O105" s="220">
        <v>2</v>
      </c>
      <c r="P105" s="218">
        <f t="shared" si="13"/>
        <v>6</v>
      </c>
      <c r="Q105" s="136">
        <v>254</v>
      </c>
      <c r="R105" s="136">
        <v>251</v>
      </c>
      <c r="S105" s="249">
        <f t="shared" si="14"/>
        <v>99</v>
      </c>
      <c r="T105" s="243">
        <f t="shared" si="15"/>
        <v>4</v>
      </c>
      <c r="U105" s="136">
        <v>112</v>
      </c>
      <c r="V105" s="136">
        <v>100</v>
      </c>
      <c r="W105" s="218">
        <f t="shared" si="16"/>
        <v>2</v>
      </c>
      <c r="X105" s="194">
        <v>68</v>
      </c>
      <c r="Y105" s="194">
        <v>253</v>
      </c>
      <c r="Z105" s="223">
        <f t="shared" si="9"/>
        <v>20</v>
      </c>
      <c r="AA105" s="223">
        <f t="shared" si="17"/>
        <v>100</v>
      </c>
      <c r="AC105" s="149"/>
      <c r="AD105" s="150"/>
    </row>
    <row r="106" spans="1:30" s="166" customFormat="1" ht="30" customHeight="1" x14ac:dyDescent="0.25">
      <c r="A106" s="258" t="s">
        <v>34</v>
      </c>
      <c r="B106" s="225">
        <v>155</v>
      </c>
      <c r="C106" s="253" t="s">
        <v>225</v>
      </c>
      <c r="D106" s="253" t="s">
        <v>406</v>
      </c>
      <c r="E106" s="227" t="s">
        <v>638</v>
      </c>
      <c r="F106" s="243">
        <f t="shared" si="10"/>
        <v>2</v>
      </c>
      <c r="G106" s="136">
        <v>109</v>
      </c>
      <c r="H106" s="136">
        <v>13</v>
      </c>
      <c r="I106" s="269">
        <v>13</v>
      </c>
      <c r="J106" s="243">
        <f t="shared" si="11"/>
        <v>2</v>
      </c>
      <c r="K106" s="219">
        <v>93.548387096774192</v>
      </c>
      <c r="L106" s="243">
        <f t="shared" si="12"/>
        <v>4</v>
      </c>
      <c r="M106" s="220">
        <v>2</v>
      </c>
      <c r="N106" s="220">
        <v>2</v>
      </c>
      <c r="O106" s="220">
        <v>2</v>
      </c>
      <c r="P106" s="218">
        <f t="shared" si="13"/>
        <v>6</v>
      </c>
      <c r="Q106" s="136">
        <v>290</v>
      </c>
      <c r="R106" s="136">
        <v>290</v>
      </c>
      <c r="S106" s="249">
        <f t="shared" si="14"/>
        <v>100</v>
      </c>
      <c r="T106" s="243">
        <f t="shared" si="15"/>
        <v>4</v>
      </c>
      <c r="U106" s="136">
        <v>116</v>
      </c>
      <c r="V106" s="136">
        <v>100</v>
      </c>
      <c r="W106" s="218">
        <f t="shared" si="16"/>
        <v>2</v>
      </c>
      <c r="X106" s="194">
        <v>35</v>
      </c>
      <c r="Y106" s="194">
        <v>177</v>
      </c>
      <c r="Z106" s="223">
        <f t="shared" si="9"/>
        <v>20</v>
      </c>
      <c r="AA106" s="223">
        <f t="shared" si="17"/>
        <v>100</v>
      </c>
      <c r="AC106" s="149"/>
      <c r="AD106" s="150"/>
    </row>
    <row r="107" spans="1:30" s="166" customFormat="1" ht="30" customHeight="1" x14ac:dyDescent="0.25">
      <c r="A107" s="258" t="s">
        <v>34</v>
      </c>
      <c r="B107" s="225">
        <v>156</v>
      </c>
      <c r="C107" s="253" t="s">
        <v>590</v>
      </c>
      <c r="D107" s="253" t="s">
        <v>402</v>
      </c>
      <c r="E107" s="227" t="s">
        <v>638</v>
      </c>
      <c r="F107" s="243">
        <f t="shared" si="10"/>
        <v>2</v>
      </c>
      <c r="G107" s="136">
        <v>40</v>
      </c>
      <c r="H107" s="136">
        <v>12</v>
      </c>
      <c r="I107" s="269">
        <v>12</v>
      </c>
      <c r="J107" s="243">
        <f t="shared" si="11"/>
        <v>2</v>
      </c>
      <c r="K107" s="219">
        <v>95.161290322580655</v>
      </c>
      <c r="L107" s="243">
        <f t="shared" si="12"/>
        <v>4</v>
      </c>
      <c r="M107" s="220">
        <v>2</v>
      </c>
      <c r="N107" s="220">
        <v>2</v>
      </c>
      <c r="O107" s="220">
        <v>2</v>
      </c>
      <c r="P107" s="218">
        <f t="shared" si="13"/>
        <v>6</v>
      </c>
      <c r="Q107" s="136">
        <v>163</v>
      </c>
      <c r="R107" s="136">
        <v>158</v>
      </c>
      <c r="S107" s="249">
        <f t="shared" si="14"/>
        <v>97</v>
      </c>
      <c r="T107" s="243">
        <f t="shared" si="15"/>
        <v>4</v>
      </c>
      <c r="U107" s="136">
        <v>41</v>
      </c>
      <c r="V107" s="136">
        <v>100</v>
      </c>
      <c r="W107" s="218">
        <f t="shared" si="16"/>
        <v>2</v>
      </c>
      <c r="X107" s="194">
        <v>9</v>
      </c>
      <c r="Y107" s="194">
        <v>101</v>
      </c>
      <c r="Z107" s="223">
        <f t="shared" si="9"/>
        <v>20</v>
      </c>
      <c r="AA107" s="223">
        <f t="shared" si="17"/>
        <v>100</v>
      </c>
      <c r="AC107" s="149"/>
      <c r="AD107" s="150"/>
    </row>
    <row r="108" spans="1:30" s="166" customFormat="1" ht="30" customHeight="1" x14ac:dyDescent="0.25">
      <c r="A108" s="258" t="s">
        <v>34</v>
      </c>
      <c r="B108" s="225">
        <v>157</v>
      </c>
      <c r="C108" s="253" t="s">
        <v>591</v>
      </c>
      <c r="D108" s="253" t="s">
        <v>403</v>
      </c>
      <c r="E108" s="227" t="s">
        <v>638</v>
      </c>
      <c r="F108" s="243">
        <f t="shared" si="10"/>
        <v>2</v>
      </c>
      <c r="G108" s="136">
        <v>85</v>
      </c>
      <c r="H108" s="136">
        <v>12</v>
      </c>
      <c r="I108" s="269">
        <v>12</v>
      </c>
      <c r="J108" s="243">
        <f t="shared" si="11"/>
        <v>2</v>
      </c>
      <c r="K108" s="219">
        <v>96.774193548387103</v>
      </c>
      <c r="L108" s="243">
        <f t="shared" si="12"/>
        <v>4</v>
      </c>
      <c r="M108" s="220">
        <v>2</v>
      </c>
      <c r="N108" s="220">
        <v>2</v>
      </c>
      <c r="O108" s="220">
        <v>2</v>
      </c>
      <c r="P108" s="218">
        <f t="shared" si="13"/>
        <v>6</v>
      </c>
      <c r="Q108" s="136">
        <v>265</v>
      </c>
      <c r="R108" s="136">
        <v>263</v>
      </c>
      <c r="S108" s="249">
        <f t="shared" si="14"/>
        <v>99</v>
      </c>
      <c r="T108" s="243">
        <f t="shared" si="15"/>
        <v>4</v>
      </c>
      <c r="U108" s="136">
        <v>97</v>
      </c>
      <c r="V108" s="136">
        <v>100</v>
      </c>
      <c r="W108" s="218">
        <f t="shared" si="16"/>
        <v>2</v>
      </c>
      <c r="X108" s="194">
        <v>37</v>
      </c>
      <c r="Y108" s="194">
        <v>98</v>
      </c>
      <c r="Z108" s="223">
        <f t="shared" si="9"/>
        <v>20</v>
      </c>
      <c r="AA108" s="223">
        <f t="shared" si="17"/>
        <v>100</v>
      </c>
      <c r="AC108" s="149"/>
      <c r="AD108" s="150"/>
    </row>
    <row r="109" spans="1:30" s="166" customFormat="1" ht="30" customHeight="1" x14ac:dyDescent="0.25">
      <c r="A109" s="258" t="s">
        <v>34</v>
      </c>
      <c r="B109" s="225">
        <v>158</v>
      </c>
      <c r="C109" s="253" t="s">
        <v>226</v>
      </c>
      <c r="D109" s="253" t="s">
        <v>416</v>
      </c>
      <c r="E109" s="227" t="s">
        <v>638</v>
      </c>
      <c r="F109" s="243">
        <f t="shared" si="10"/>
        <v>2</v>
      </c>
      <c r="G109" s="136">
        <v>85</v>
      </c>
      <c r="H109" s="136">
        <v>12</v>
      </c>
      <c r="I109" s="269">
        <v>12</v>
      </c>
      <c r="J109" s="243">
        <f t="shared" si="11"/>
        <v>2</v>
      </c>
      <c r="K109" s="219">
        <v>93.548387096774192</v>
      </c>
      <c r="L109" s="243">
        <f t="shared" si="12"/>
        <v>4</v>
      </c>
      <c r="M109" s="220">
        <v>2</v>
      </c>
      <c r="N109" s="220">
        <v>2</v>
      </c>
      <c r="O109" s="220">
        <v>2</v>
      </c>
      <c r="P109" s="218">
        <f t="shared" si="13"/>
        <v>6</v>
      </c>
      <c r="Q109" s="136">
        <v>321</v>
      </c>
      <c r="R109" s="136">
        <v>321</v>
      </c>
      <c r="S109" s="249">
        <f t="shared" si="14"/>
        <v>100</v>
      </c>
      <c r="T109" s="243">
        <f t="shared" si="15"/>
        <v>4</v>
      </c>
      <c r="U109" s="136">
        <v>83</v>
      </c>
      <c r="V109" s="136">
        <v>100</v>
      </c>
      <c r="W109" s="218">
        <f t="shared" si="16"/>
        <v>2</v>
      </c>
      <c r="X109" s="194">
        <v>72</v>
      </c>
      <c r="Y109" s="194">
        <v>249</v>
      </c>
      <c r="Z109" s="223">
        <f t="shared" si="9"/>
        <v>20</v>
      </c>
      <c r="AA109" s="223">
        <f t="shared" si="17"/>
        <v>100</v>
      </c>
      <c r="AC109" s="149"/>
      <c r="AD109" s="150"/>
    </row>
    <row r="110" spans="1:30" s="166" customFormat="1" ht="30" customHeight="1" x14ac:dyDescent="0.25">
      <c r="A110" s="258" t="s">
        <v>34</v>
      </c>
      <c r="B110" s="225">
        <v>159</v>
      </c>
      <c r="C110" s="253" t="s">
        <v>593</v>
      </c>
      <c r="D110" s="253" t="s">
        <v>412</v>
      </c>
      <c r="E110" s="227" t="s">
        <v>638</v>
      </c>
      <c r="F110" s="243">
        <f t="shared" si="10"/>
        <v>2</v>
      </c>
      <c r="G110" s="136">
        <v>87</v>
      </c>
      <c r="H110" s="136">
        <v>12</v>
      </c>
      <c r="I110" s="269">
        <v>12</v>
      </c>
      <c r="J110" s="243">
        <f t="shared" si="11"/>
        <v>2</v>
      </c>
      <c r="K110" s="219">
        <v>93.548387096774192</v>
      </c>
      <c r="L110" s="243">
        <f t="shared" si="12"/>
        <v>4</v>
      </c>
      <c r="M110" s="220">
        <v>2</v>
      </c>
      <c r="N110" s="220">
        <v>2</v>
      </c>
      <c r="O110" s="220">
        <v>2</v>
      </c>
      <c r="P110" s="218">
        <f t="shared" si="13"/>
        <v>6</v>
      </c>
      <c r="Q110" s="136">
        <v>251</v>
      </c>
      <c r="R110" s="136">
        <v>241</v>
      </c>
      <c r="S110" s="249">
        <f t="shared" si="14"/>
        <v>96</v>
      </c>
      <c r="T110" s="243">
        <f t="shared" si="15"/>
        <v>4</v>
      </c>
      <c r="U110" s="136">
        <v>155</v>
      </c>
      <c r="V110" s="136">
        <v>100</v>
      </c>
      <c r="W110" s="218">
        <f t="shared" si="16"/>
        <v>2</v>
      </c>
      <c r="X110" s="194">
        <v>67</v>
      </c>
      <c r="Y110" s="194">
        <v>62</v>
      </c>
      <c r="Z110" s="223">
        <f t="shared" si="9"/>
        <v>20</v>
      </c>
      <c r="AA110" s="223">
        <f t="shared" si="17"/>
        <v>100</v>
      </c>
      <c r="AC110" s="149"/>
      <c r="AD110" s="150"/>
    </row>
    <row r="111" spans="1:30" s="166" customFormat="1" ht="30" customHeight="1" x14ac:dyDescent="0.25">
      <c r="A111" s="258" t="s">
        <v>34</v>
      </c>
      <c r="B111" s="225">
        <v>160</v>
      </c>
      <c r="C111" s="253" t="s">
        <v>594</v>
      </c>
      <c r="D111" s="253" t="s">
        <v>429</v>
      </c>
      <c r="E111" s="227" t="s">
        <v>638</v>
      </c>
      <c r="F111" s="243">
        <f t="shared" si="10"/>
        <v>2</v>
      </c>
      <c r="G111" s="136">
        <v>56</v>
      </c>
      <c r="H111" s="136">
        <v>12</v>
      </c>
      <c r="I111" s="269">
        <v>12</v>
      </c>
      <c r="J111" s="243">
        <f t="shared" si="11"/>
        <v>2</v>
      </c>
      <c r="K111" s="219">
        <v>91.935483870967744</v>
      </c>
      <c r="L111" s="243">
        <f t="shared" si="12"/>
        <v>4</v>
      </c>
      <c r="M111" s="220">
        <v>2</v>
      </c>
      <c r="N111" s="220">
        <v>2</v>
      </c>
      <c r="O111" s="220">
        <v>2</v>
      </c>
      <c r="P111" s="218">
        <f t="shared" si="13"/>
        <v>6</v>
      </c>
      <c r="Q111" s="136">
        <v>258</v>
      </c>
      <c r="R111" s="136">
        <v>255</v>
      </c>
      <c r="S111" s="249">
        <f t="shared" si="14"/>
        <v>99</v>
      </c>
      <c r="T111" s="243">
        <f t="shared" si="15"/>
        <v>4</v>
      </c>
      <c r="U111" s="136">
        <v>68</v>
      </c>
      <c r="V111" s="136">
        <v>100</v>
      </c>
      <c r="W111" s="218">
        <f t="shared" si="16"/>
        <v>2</v>
      </c>
      <c r="X111" s="194">
        <v>98</v>
      </c>
      <c r="Y111" s="194">
        <v>1225</v>
      </c>
      <c r="Z111" s="223">
        <f t="shared" si="9"/>
        <v>20</v>
      </c>
      <c r="AA111" s="223">
        <f t="shared" si="17"/>
        <v>100</v>
      </c>
      <c r="AC111" s="149"/>
      <c r="AD111" s="150"/>
    </row>
    <row r="112" spans="1:30" s="166" customFormat="1" ht="30" customHeight="1" x14ac:dyDescent="0.25">
      <c r="A112" s="258" t="s">
        <v>34</v>
      </c>
      <c r="B112" s="225">
        <v>161</v>
      </c>
      <c r="C112" s="253" t="s">
        <v>228</v>
      </c>
      <c r="D112" s="253" t="s">
        <v>421</v>
      </c>
      <c r="E112" s="227" t="s">
        <v>638</v>
      </c>
      <c r="F112" s="243">
        <f t="shared" si="10"/>
        <v>2</v>
      </c>
      <c r="G112" s="136">
        <v>43</v>
      </c>
      <c r="H112" s="136">
        <v>8</v>
      </c>
      <c r="I112" s="269">
        <v>8</v>
      </c>
      <c r="J112" s="243">
        <f t="shared" si="11"/>
        <v>2</v>
      </c>
      <c r="K112" s="219">
        <v>96.774193548387103</v>
      </c>
      <c r="L112" s="243">
        <f t="shared" si="12"/>
        <v>4</v>
      </c>
      <c r="M112" s="220">
        <v>2</v>
      </c>
      <c r="N112" s="220">
        <v>2</v>
      </c>
      <c r="O112" s="220">
        <v>2</v>
      </c>
      <c r="P112" s="218">
        <f t="shared" si="13"/>
        <v>6</v>
      </c>
      <c r="Q112" s="136">
        <v>178</v>
      </c>
      <c r="R112" s="136">
        <v>178</v>
      </c>
      <c r="S112" s="249">
        <f t="shared" si="14"/>
        <v>100</v>
      </c>
      <c r="T112" s="243">
        <f t="shared" si="15"/>
        <v>4</v>
      </c>
      <c r="U112" s="136">
        <v>46</v>
      </c>
      <c r="V112" s="136">
        <v>100</v>
      </c>
      <c r="W112" s="218">
        <f t="shared" si="16"/>
        <v>2</v>
      </c>
      <c r="X112" s="194">
        <v>33</v>
      </c>
      <c r="Y112" s="194">
        <v>413</v>
      </c>
      <c r="Z112" s="223">
        <f t="shared" si="9"/>
        <v>20</v>
      </c>
      <c r="AA112" s="223">
        <f t="shared" si="17"/>
        <v>100</v>
      </c>
      <c r="AC112" s="149"/>
      <c r="AD112" s="150"/>
    </row>
    <row r="113" spans="1:30" s="166" customFormat="1" ht="30" customHeight="1" x14ac:dyDescent="0.25">
      <c r="A113" s="258" t="s">
        <v>34</v>
      </c>
      <c r="B113" s="225">
        <v>162</v>
      </c>
      <c r="C113" s="253" t="s">
        <v>595</v>
      </c>
      <c r="D113" s="253" t="s">
        <v>427</v>
      </c>
      <c r="E113" s="227" t="s">
        <v>638</v>
      </c>
      <c r="F113" s="243">
        <f t="shared" si="10"/>
        <v>2</v>
      </c>
      <c r="G113" s="136">
        <v>54</v>
      </c>
      <c r="H113" s="136">
        <v>11</v>
      </c>
      <c r="I113" s="269">
        <v>11</v>
      </c>
      <c r="J113" s="243">
        <f t="shared" si="11"/>
        <v>2</v>
      </c>
      <c r="K113" s="219">
        <v>98.387096774193552</v>
      </c>
      <c r="L113" s="243">
        <f t="shared" si="12"/>
        <v>4</v>
      </c>
      <c r="M113" s="220">
        <v>2</v>
      </c>
      <c r="N113" s="220">
        <v>2</v>
      </c>
      <c r="O113" s="220">
        <v>2</v>
      </c>
      <c r="P113" s="218">
        <f t="shared" si="13"/>
        <v>6</v>
      </c>
      <c r="Q113" s="136">
        <v>247</v>
      </c>
      <c r="R113" s="136">
        <v>247</v>
      </c>
      <c r="S113" s="249">
        <f t="shared" si="14"/>
        <v>100</v>
      </c>
      <c r="T113" s="243">
        <f t="shared" si="15"/>
        <v>4</v>
      </c>
      <c r="U113" s="136">
        <v>60</v>
      </c>
      <c r="V113" s="136">
        <v>100</v>
      </c>
      <c r="W113" s="218">
        <f t="shared" si="16"/>
        <v>2</v>
      </c>
      <c r="X113" s="194">
        <v>32</v>
      </c>
      <c r="Y113" s="194">
        <v>181</v>
      </c>
      <c r="Z113" s="223">
        <f t="shared" si="9"/>
        <v>20</v>
      </c>
      <c r="AA113" s="223">
        <f t="shared" si="17"/>
        <v>100</v>
      </c>
      <c r="AC113" s="149"/>
      <c r="AD113" s="150"/>
    </row>
    <row r="114" spans="1:30" s="166" customFormat="1" ht="30" customHeight="1" x14ac:dyDescent="0.25">
      <c r="A114" s="258" t="s">
        <v>34</v>
      </c>
      <c r="B114" s="225">
        <v>163</v>
      </c>
      <c r="C114" s="253" t="s">
        <v>596</v>
      </c>
      <c r="D114" s="253" t="s">
        <v>391</v>
      </c>
      <c r="E114" s="227" t="s">
        <v>638</v>
      </c>
      <c r="F114" s="243">
        <f t="shared" si="10"/>
        <v>2</v>
      </c>
      <c r="G114" s="136">
        <v>55</v>
      </c>
      <c r="H114" s="136">
        <v>11</v>
      </c>
      <c r="I114" s="269">
        <v>11</v>
      </c>
      <c r="J114" s="243">
        <f t="shared" si="11"/>
        <v>2</v>
      </c>
      <c r="K114" s="219">
        <v>91.935483870967744</v>
      </c>
      <c r="L114" s="243">
        <f t="shared" si="12"/>
        <v>4</v>
      </c>
      <c r="M114" s="220">
        <v>2</v>
      </c>
      <c r="N114" s="220">
        <v>2</v>
      </c>
      <c r="O114" s="220">
        <v>2</v>
      </c>
      <c r="P114" s="218">
        <f t="shared" si="13"/>
        <v>6</v>
      </c>
      <c r="Q114" s="136">
        <v>228</v>
      </c>
      <c r="R114" s="136">
        <v>221</v>
      </c>
      <c r="S114" s="249">
        <f t="shared" si="14"/>
        <v>97</v>
      </c>
      <c r="T114" s="243">
        <f t="shared" si="15"/>
        <v>4</v>
      </c>
      <c r="U114" s="136">
        <v>65</v>
      </c>
      <c r="V114" s="136">
        <v>100</v>
      </c>
      <c r="W114" s="218">
        <f t="shared" si="16"/>
        <v>2</v>
      </c>
      <c r="X114" s="194">
        <v>55</v>
      </c>
      <c r="Y114" s="194">
        <v>93</v>
      </c>
      <c r="Z114" s="223">
        <f t="shared" si="9"/>
        <v>20</v>
      </c>
      <c r="AA114" s="223">
        <f t="shared" si="17"/>
        <v>100</v>
      </c>
      <c r="AC114" s="149"/>
      <c r="AD114" s="150"/>
    </row>
    <row r="115" spans="1:30" s="166" customFormat="1" ht="30" customHeight="1" x14ac:dyDescent="0.25">
      <c r="A115" s="258" t="s">
        <v>34</v>
      </c>
      <c r="B115" s="225">
        <v>164</v>
      </c>
      <c r="C115" s="253" t="s">
        <v>597</v>
      </c>
      <c r="D115" s="253" t="s">
        <v>408</v>
      </c>
      <c r="E115" s="227" t="s">
        <v>638</v>
      </c>
      <c r="F115" s="243">
        <f t="shared" si="10"/>
        <v>2</v>
      </c>
      <c r="G115" s="136">
        <v>78</v>
      </c>
      <c r="H115" s="136">
        <v>12</v>
      </c>
      <c r="I115" s="269">
        <v>12</v>
      </c>
      <c r="J115" s="243">
        <f t="shared" si="11"/>
        <v>2</v>
      </c>
      <c r="K115" s="219">
        <v>100</v>
      </c>
      <c r="L115" s="243">
        <f t="shared" si="12"/>
        <v>4</v>
      </c>
      <c r="M115" s="220">
        <v>2</v>
      </c>
      <c r="N115" s="220">
        <v>2</v>
      </c>
      <c r="O115" s="220">
        <v>2</v>
      </c>
      <c r="P115" s="218">
        <f t="shared" si="13"/>
        <v>6</v>
      </c>
      <c r="Q115" s="136">
        <v>236</v>
      </c>
      <c r="R115" s="136">
        <v>236</v>
      </c>
      <c r="S115" s="249">
        <f t="shared" si="14"/>
        <v>100</v>
      </c>
      <c r="T115" s="243">
        <f t="shared" si="15"/>
        <v>4</v>
      </c>
      <c r="U115" s="136">
        <v>116</v>
      </c>
      <c r="V115" s="136">
        <v>100</v>
      </c>
      <c r="W115" s="218">
        <f t="shared" si="16"/>
        <v>2</v>
      </c>
      <c r="X115" s="194">
        <v>31</v>
      </c>
      <c r="Y115" s="194">
        <v>153</v>
      </c>
      <c r="Z115" s="223">
        <f t="shared" si="9"/>
        <v>20</v>
      </c>
      <c r="AA115" s="223">
        <f t="shared" si="17"/>
        <v>100</v>
      </c>
      <c r="AC115" s="149"/>
      <c r="AD115" s="150"/>
    </row>
    <row r="116" spans="1:30" s="166" customFormat="1" ht="30" customHeight="1" x14ac:dyDescent="0.25">
      <c r="A116" s="258" t="s">
        <v>34</v>
      </c>
      <c r="B116" s="225">
        <v>165</v>
      </c>
      <c r="C116" s="253" t="s">
        <v>598</v>
      </c>
      <c r="D116" s="253" t="s">
        <v>392</v>
      </c>
      <c r="E116" s="227" t="s">
        <v>638</v>
      </c>
      <c r="F116" s="243">
        <f t="shared" si="10"/>
        <v>2</v>
      </c>
      <c r="G116" s="136">
        <v>85</v>
      </c>
      <c r="H116" s="136">
        <v>15</v>
      </c>
      <c r="I116" s="269">
        <v>15</v>
      </c>
      <c r="J116" s="243">
        <f t="shared" si="11"/>
        <v>2</v>
      </c>
      <c r="K116" s="219">
        <v>95.161290322580655</v>
      </c>
      <c r="L116" s="243">
        <f t="shared" si="12"/>
        <v>4</v>
      </c>
      <c r="M116" s="286">
        <v>2</v>
      </c>
      <c r="N116" s="286">
        <v>2</v>
      </c>
      <c r="O116" s="286">
        <v>2</v>
      </c>
      <c r="P116" s="218">
        <f t="shared" si="13"/>
        <v>6</v>
      </c>
      <c r="Q116" s="136">
        <v>351</v>
      </c>
      <c r="R116" s="136">
        <v>347</v>
      </c>
      <c r="S116" s="249">
        <f t="shared" si="14"/>
        <v>99</v>
      </c>
      <c r="T116" s="243">
        <f t="shared" si="15"/>
        <v>4</v>
      </c>
      <c r="U116" s="136">
        <v>97</v>
      </c>
      <c r="V116" s="136">
        <v>100</v>
      </c>
      <c r="W116" s="218">
        <f t="shared" si="16"/>
        <v>2</v>
      </c>
      <c r="X116" s="194">
        <v>52</v>
      </c>
      <c r="Y116" s="194">
        <v>245</v>
      </c>
      <c r="Z116" s="223">
        <f t="shared" si="9"/>
        <v>20</v>
      </c>
      <c r="AA116" s="223">
        <f t="shared" si="17"/>
        <v>100</v>
      </c>
    </row>
    <row r="117" spans="1:30" s="166" customFormat="1" ht="30" customHeight="1" x14ac:dyDescent="0.25">
      <c r="A117" s="258" t="s">
        <v>34</v>
      </c>
      <c r="B117" s="225">
        <v>166</v>
      </c>
      <c r="C117" s="253" t="s">
        <v>600</v>
      </c>
      <c r="D117" s="253" t="s">
        <v>430</v>
      </c>
      <c r="E117" s="227" t="s">
        <v>638</v>
      </c>
      <c r="F117" s="243">
        <f t="shared" si="10"/>
        <v>2</v>
      </c>
      <c r="G117" s="136">
        <v>98</v>
      </c>
      <c r="H117" s="136">
        <v>12</v>
      </c>
      <c r="I117" s="269">
        <v>12</v>
      </c>
      <c r="J117" s="243">
        <f t="shared" si="11"/>
        <v>2</v>
      </c>
      <c r="K117" s="219">
        <v>100</v>
      </c>
      <c r="L117" s="243">
        <f t="shared" si="12"/>
        <v>4</v>
      </c>
      <c r="M117" s="286">
        <v>2</v>
      </c>
      <c r="N117" s="286">
        <v>2</v>
      </c>
      <c r="O117" s="286">
        <v>2</v>
      </c>
      <c r="P117" s="218">
        <f t="shared" si="13"/>
        <v>6</v>
      </c>
      <c r="Q117" s="136">
        <v>233</v>
      </c>
      <c r="R117" s="136">
        <v>222</v>
      </c>
      <c r="S117" s="249">
        <f t="shared" si="14"/>
        <v>95</v>
      </c>
      <c r="T117" s="243">
        <f t="shared" si="15"/>
        <v>4</v>
      </c>
      <c r="U117" s="136">
        <v>100</v>
      </c>
      <c r="V117" s="136">
        <v>100</v>
      </c>
      <c r="W117" s="218">
        <f t="shared" si="16"/>
        <v>2</v>
      </c>
      <c r="X117" s="194">
        <v>111</v>
      </c>
      <c r="Y117" s="194">
        <v>764</v>
      </c>
      <c r="Z117" s="223">
        <f t="shared" si="9"/>
        <v>20</v>
      </c>
      <c r="AA117" s="223">
        <f t="shared" si="17"/>
        <v>100</v>
      </c>
    </row>
    <row r="118" spans="1:30" s="166" customFormat="1" ht="30" customHeight="1" x14ac:dyDescent="0.25">
      <c r="A118" s="258" t="s">
        <v>34</v>
      </c>
      <c r="B118" s="225">
        <v>167</v>
      </c>
      <c r="C118" s="253" t="s">
        <v>232</v>
      </c>
      <c r="D118" s="253" t="s">
        <v>422</v>
      </c>
      <c r="E118" s="227" t="s">
        <v>638</v>
      </c>
      <c r="F118" s="243">
        <f t="shared" si="10"/>
        <v>2</v>
      </c>
      <c r="G118" s="136">
        <v>24</v>
      </c>
      <c r="H118" s="136">
        <v>6</v>
      </c>
      <c r="I118" s="269">
        <v>6</v>
      </c>
      <c r="J118" s="243">
        <f t="shared" si="11"/>
        <v>2</v>
      </c>
      <c r="K118" s="219">
        <v>96.774193548387103</v>
      </c>
      <c r="L118" s="243">
        <f t="shared" si="12"/>
        <v>4</v>
      </c>
      <c r="M118" s="286">
        <v>2</v>
      </c>
      <c r="N118" s="286">
        <v>2</v>
      </c>
      <c r="O118" s="286">
        <v>2</v>
      </c>
      <c r="P118" s="218">
        <f t="shared" si="13"/>
        <v>6</v>
      </c>
      <c r="Q118" s="136">
        <v>59</v>
      </c>
      <c r="R118" s="136">
        <v>59</v>
      </c>
      <c r="S118" s="249">
        <f t="shared" si="14"/>
        <v>100</v>
      </c>
      <c r="T118" s="243">
        <f t="shared" si="15"/>
        <v>4</v>
      </c>
      <c r="U118" s="136">
        <v>42</v>
      </c>
      <c r="V118" s="136">
        <v>100</v>
      </c>
      <c r="W118" s="218">
        <f t="shared" si="16"/>
        <v>2</v>
      </c>
      <c r="X118" s="194">
        <v>17</v>
      </c>
      <c r="Y118" s="194">
        <v>90</v>
      </c>
      <c r="Z118" s="223">
        <f t="shared" si="9"/>
        <v>20</v>
      </c>
      <c r="AA118" s="223">
        <f t="shared" si="17"/>
        <v>100</v>
      </c>
    </row>
    <row r="119" spans="1:30" s="166" customFormat="1" ht="30" customHeight="1" x14ac:dyDescent="0.25">
      <c r="A119" s="258" t="s">
        <v>34</v>
      </c>
      <c r="B119" s="225">
        <v>168</v>
      </c>
      <c r="C119" s="253" t="s">
        <v>602</v>
      </c>
      <c r="D119" s="253" t="s">
        <v>409</v>
      </c>
      <c r="E119" s="227" t="s">
        <v>638</v>
      </c>
      <c r="F119" s="243">
        <f t="shared" si="10"/>
        <v>2</v>
      </c>
      <c r="G119" s="136">
        <v>32</v>
      </c>
      <c r="H119" s="136">
        <v>6</v>
      </c>
      <c r="I119" s="269">
        <v>6</v>
      </c>
      <c r="J119" s="243">
        <f t="shared" si="11"/>
        <v>2</v>
      </c>
      <c r="K119" s="219">
        <v>93.548387096774192</v>
      </c>
      <c r="L119" s="243">
        <f t="shared" si="12"/>
        <v>4</v>
      </c>
      <c r="M119" s="286">
        <v>2</v>
      </c>
      <c r="N119" s="286">
        <v>2</v>
      </c>
      <c r="O119" s="286">
        <v>2</v>
      </c>
      <c r="P119" s="218">
        <f t="shared" si="13"/>
        <v>6</v>
      </c>
      <c r="Q119" s="136">
        <v>151</v>
      </c>
      <c r="R119" s="136">
        <v>150</v>
      </c>
      <c r="S119" s="249">
        <f t="shared" si="14"/>
        <v>99</v>
      </c>
      <c r="T119" s="243">
        <f t="shared" si="15"/>
        <v>4</v>
      </c>
      <c r="U119" s="136">
        <v>36</v>
      </c>
      <c r="V119" s="136">
        <v>100</v>
      </c>
      <c r="W119" s="218">
        <f t="shared" si="16"/>
        <v>2</v>
      </c>
      <c r="X119" s="194">
        <v>38</v>
      </c>
      <c r="Y119" s="194">
        <v>124</v>
      </c>
      <c r="Z119" s="223">
        <f t="shared" si="9"/>
        <v>20</v>
      </c>
      <c r="AA119" s="223">
        <f t="shared" si="17"/>
        <v>100</v>
      </c>
    </row>
    <row r="120" spans="1:30" s="166" customFormat="1" ht="30" customHeight="1" x14ac:dyDescent="0.25">
      <c r="A120" s="258" t="s">
        <v>34</v>
      </c>
      <c r="B120" s="225">
        <v>169</v>
      </c>
      <c r="C120" s="253" t="s">
        <v>233</v>
      </c>
      <c r="D120" s="253" t="s">
        <v>394</v>
      </c>
      <c r="E120" s="227" t="s">
        <v>638</v>
      </c>
      <c r="F120" s="243">
        <f t="shared" si="10"/>
        <v>2</v>
      </c>
      <c r="G120" s="136">
        <v>6</v>
      </c>
      <c r="H120" s="136">
        <v>4</v>
      </c>
      <c r="I120" s="269">
        <v>4</v>
      </c>
      <c r="J120" s="243">
        <f t="shared" si="11"/>
        <v>2</v>
      </c>
      <c r="K120" s="219">
        <v>95.161290322580655</v>
      </c>
      <c r="L120" s="243">
        <f t="shared" si="12"/>
        <v>4</v>
      </c>
      <c r="M120" s="286">
        <v>2</v>
      </c>
      <c r="N120" s="286">
        <v>2</v>
      </c>
      <c r="O120" s="286">
        <v>2</v>
      </c>
      <c r="P120" s="218">
        <f t="shared" si="13"/>
        <v>6</v>
      </c>
      <c r="Q120" s="136">
        <v>44</v>
      </c>
      <c r="R120" s="136">
        <v>44</v>
      </c>
      <c r="S120" s="249">
        <f t="shared" si="14"/>
        <v>100</v>
      </c>
      <c r="T120" s="243">
        <f t="shared" si="15"/>
        <v>4</v>
      </c>
      <c r="U120" s="136">
        <v>9</v>
      </c>
      <c r="V120" s="136">
        <v>100</v>
      </c>
      <c r="W120" s="218">
        <f t="shared" si="16"/>
        <v>2</v>
      </c>
      <c r="X120" s="194">
        <v>3</v>
      </c>
      <c r="Y120" s="194">
        <v>81</v>
      </c>
      <c r="Z120" s="223">
        <f t="shared" si="9"/>
        <v>20</v>
      </c>
      <c r="AA120" s="223">
        <f t="shared" si="17"/>
        <v>100</v>
      </c>
    </row>
    <row r="121" spans="1:30" s="166" customFormat="1" ht="30" customHeight="1" x14ac:dyDescent="0.25">
      <c r="A121" s="258" t="s">
        <v>34</v>
      </c>
      <c r="B121" s="225">
        <v>170</v>
      </c>
      <c r="C121" s="253" t="s">
        <v>234</v>
      </c>
      <c r="D121" s="253" t="s">
        <v>395</v>
      </c>
      <c r="E121" s="227" t="s">
        <v>638</v>
      </c>
      <c r="F121" s="243">
        <f t="shared" si="10"/>
        <v>2</v>
      </c>
      <c r="G121" s="136">
        <v>19</v>
      </c>
      <c r="H121" s="136">
        <v>7</v>
      </c>
      <c r="I121" s="269">
        <v>7</v>
      </c>
      <c r="J121" s="243">
        <f t="shared" si="11"/>
        <v>2</v>
      </c>
      <c r="K121" s="219">
        <v>93.548387096774192</v>
      </c>
      <c r="L121" s="243">
        <f t="shared" si="12"/>
        <v>4</v>
      </c>
      <c r="M121" s="286">
        <v>2</v>
      </c>
      <c r="N121" s="286">
        <v>2</v>
      </c>
      <c r="O121" s="286">
        <v>2</v>
      </c>
      <c r="P121" s="218">
        <f t="shared" si="13"/>
        <v>6</v>
      </c>
      <c r="Q121" s="136">
        <v>85</v>
      </c>
      <c r="R121" s="136">
        <v>83</v>
      </c>
      <c r="S121" s="249">
        <f t="shared" si="14"/>
        <v>98</v>
      </c>
      <c r="T121" s="243">
        <f t="shared" si="15"/>
        <v>4</v>
      </c>
      <c r="U121" s="136">
        <v>27</v>
      </c>
      <c r="V121" s="136">
        <v>100</v>
      </c>
      <c r="W121" s="218">
        <f t="shared" si="16"/>
        <v>2</v>
      </c>
      <c r="X121" s="194">
        <v>42</v>
      </c>
      <c r="Y121" s="194">
        <v>160</v>
      </c>
      <c r="Z121" s="223">
        <f t="shared" si="9"/>
        <v>20</v>
      </c>
      <c r="AA121" s="223">
        <f t="shared" si="17"/>
        <v>100</v>
      </c>
    </row>
    <row r="122" spans="1:30" s="166" customFormat="1" ht="30" customHeight="1" x14ac:dyDescent="0.25">
      <c r="A122" s="258" t="s">
        <v>34</v>
      </c>
      <c r="B122" s="225">
        <v>171</v>
      </c>
      <c r="C122" s="253" t="s">
        <v>604</v>
      </c>
      <c r="D122" s="253" t="s">
        <v>417</v>
      </c>
      <c r="E122" s="227" t="s">
        <v>638</v>
      </c>
      <c r="F122" s="243">
        <f t="shared" si="10"/>
        <v>2</v>
      </c>
      <c r="G122" s="136">
        <v>124</v>
      </c>
      <c r="H122" s="136">
        <v>15</v>
      </c>
      <c r="I122" s="269">
        <v>15</v>
      </c>
      <c r="J122" s="243">
        <f t="shared" si="11"/>
        <v>2</v>
      </c>
      <c r="K122" s="219">
        <v>100</v>
      </c>
      <c r="L122" s="243">
        <f t="shared" si="12"/>
        <v>4</v>
      </c>
      <c r="M122" s="286">
        <v>2</v>
      </c>
      <c r="N122" s="286">
        <v>2</v>
      </c>
      <c r="O122" s="286">
        <v>2</v>
      </c>
      <c r="P122" s="218">
        <f t="shared" si="13"/>
        <v>6</v>
      </c>
      <c r="Q122" s="136">
        <v>348</v>
      </c>
      <c r="R122" s="136">
        <v>339</v>
      </c>
      <c r="S122" s="249">
        <f t="shared" si="14"/>
        <v>97</v>
      </c>
      <c r="T122" s="243">
        <f t="shared" si="15"/>
        <v>4</v>
      </c>
      <c r="U122" s="136">
        <v>131</v>
      </c>
      <c r="V122" s="136">
        <v>100</v>
      </c>
      <c r="W122" s="218">
        <f t="shared" si="16"/>
        <v>2</v>
      </c>
      <c r="X122" s="194">
        <v>46</v>
      </c>
      <c r="Y122" s="194">
        <v>423</v>
      </c>
      <c r="Z122" s="223">
        <f t="shared" si="9"/>
        <v>20</v>
      </c>
      <c r="AA122" s="223">
        <f t="shared" si="17"/>
        <v>100</v>
      </c>
    </row>
    <row r="123" spans="1:30" s="166" customFormat="1" ht="30" customHeight="1" x14ac:dyDescent="0.25">
      <c r="A123" s="258" t="s">
        <v>34</v>
      </c>
      <c r="B123" s="225">
        <v>172</v>
      </c>
      <c r="C123" s="253" t="s">
        <v>605</v>
      </c>
      <c r="D123" s="253" t="s">
        <v>396</v>
      </c>
      <c r="E123" s="227" t="s">
        <v>638</v>
      </c>
      <c r="F123" s="243">
        <f t="shared" si="10"/>
        <v>2</v>
      </c>
      <c r="G123" s="136">
        <v>22</v>
      </c>
      <c r="H123" s="136">
        <v>8</v>
      </c>
      <c r="I123" s="269">
        <v>8</v>
      </c>
      <c r="J123" s="243">
        <f t="shared" si="11"/>
        <v>2</v>
      </c>
      <c r="K123" s="219">
        <v>100</v>
      </c>
      <c r="L123" s="243">
        <f t="shared" si="12"/>
        <v>4</v>
      </c>
      <c r="M123" s="286">
        <v>2</v>
      </c>
      <c r="N123" s="286">
        <v>2</v>
      </c>
      <c r="O123" s="286">
        <v>2</v>
      </c>
      <c r="P123" s="218">
        <f t="shared" si="13"/>
        <v>6</v>
      </c>
      <c r="Q123" s="136">
        <v>191</v>
      </c>
      <c r="R123" s="136">
        <v>191</v>
      </c>
      <c r="S123" s="249">
        <f t="shared" si="14"/>
        <v>100</v>
      </c>
      <c r="T123" s="243">
        <f t="shared" si="15"/>
        <v>4</v>
      </c>
      <c r="U123" s="136">
        <v>31</v>
      </c>
      <c r="V123" s="136">
        <v>100</v>
      </c>
      <c r="W123" s="218">
        <f t="shared" si="16"/>
        <v>2</v>
      </c>
      <c r="X123" s="194">
        <v>19</v>
      </c>
      <c r="Y123" s="194">
        <v>136</v>
      </c>
      <c r="Z123" s="223">
        <f t="shared" si="9"/>
        <v>20</v>
      </c>
      <c r="AA123" s="223">
        <f t="shared" si="17"/>
        <v>100</v>
      </c>
    </row>
    <row r="124" spans="1:30" s="166" customFormat="1" ht="30" customHeight="1" x14ac:dyDescent="0.25">
      <c r="A124" s="258" t="s">
        <v>34</v>
      </c>
      <c r="B124" s="225">
        <v>173</v>
      </c>
      <c r="C124" s="253" t="s">
        <v>606</v>
      </c>
      <c r="D124" s="253" t="s">
        <v>418</v>
      </c>
      <c r="E124" s="227" t="s">
        <v>638</v>
      </c>
      <c r="F124" s="243">
        <f t="shared" si="10"/>
        <v>2</v>
      </c>
      <c r="G124" s="136">
        <v>98</v>
      </c>
      <c r="H124" s="136">
        <v>13</v>
      </c>
      <c r="I124" s="269">
        <v>13</v>
      </c>
      <c r="J124" s="243">
        <f t="shared" si="11"/>
        <v>2</v>
      </c>
      <c r="K124" s="219">
        <v>95.161290322580655</v>
      </c>
      <c r="L124" s="243">
        <f t="shared" si="12"/>
        <v>4</v>
      </c>
      <c r="M124" s="286">
        <v>2</v>
      </c>
      <c r="N124" s="286">
        <v>2</v>
      </c>
      <c r="O124" s="286">
        <v>2</v>
      </c>
      <c r="P124" s="218">
        <f t="shared" si="13"/>
        <v>6</v>
      </c>
      <c r="Q124" s="136">
        <v>335</v>
      </c>
      <c r="R124" s="136">
        <v>333</v>
      </c>
      <c r="S124" s="249">
        <f t="shared" si="14"/>
        <v>99</v>
      </c>
      <c r="T124" s="243">
        <f t="shared" si="15"/>
        <v>4</v>
      </c>
      <c r="U124" s="136">
        <v>114</v>
      </c>
      <c r="V124" s="136">
        <v>100</v>
      </c>
      <c r="W124" s="218">
        <f t="shared" si="16"/>
        <v>2</v>
      </c>
      <c r="X124" s="194">
        <v>40</v>
      </c>
      <c r="Y124" s="194">
        <v>170</v>
      </c>
      <c r="Z124" s="223">
        <f t="shared" si="9"/>
        <v>20</v>
      </c>
      <c r="AA124" s="223">
        <f t="shared" si="17"/>
        <v>100</v>
      </c>
    </row>
    <row r="125" spans="1:30" s="166" customFormat="1" ht="30" customHeight="1" x14ac:dyDescent="0.25">
      <c r="A125" s="258" t="s">
        <v>34</v>
      </c>
      <c r="B125" s="225">
        <v>174</v>
      </c>
      <c r="C125" s="253" t="s">
        <v>609</v>
      </c>
      <c r="D125" s="253" t="s">
        <v>419</v>
      </c>
      <c r="E125" s="227" t="s">
        <v>638</v>
      </c>
      <c r="F125" s="243">
        <f t="shared" si="10"/>
        <v>2</v>
      </c>
      <c r="G125" s="136">
        <v>66</v>
      </c>
      <c r="H125" s="136">
        <v>11</v>
      </c>
      <c r="I125" s="269">
        <v>11</v>
      </c>
      <c r="J125" s="243">
        <f t="shared" si="11"/>
        <v>2</v>
      </c>
      <c r="K125" s="219">
        <v>91.935483870967744</v>
      </c>
      <c r="L125" s="243">
        <f t="shared" si="12"/>
        <v>4</v>
      </c>
      <c r="M125" s="286">
        <v>2</v>
      </c>
      <c r="N125" s="286">
        <v>2</v>
      </c>
      <c r="O125" s="286">
        <v>2</v>
      </c>
      <c r="P125" s="218">
        <f t="shared" si="13"/>
        <v>6</v>
      </c>
      <c r="Q125" s="136">
        <v>268</v>
      </c>
      <c r="R125" s="136">
        <v>244</v>
      </c>
      <c r="S125" s="249">
        <f t="shared" si="14"/>
        <v>91</v>
      </c>
      <c r="T125" s="243">
        <f t="shared" si="15"/>
        <v>4</v>
      </c>
      <c r="U125" s="136">
        <v>78</v>
      </c>
      <c r="V125" s="136">
        <v>100</v>
      </c>
      <c r="W125" s="218">
        <f t="shared" si="16"/>
        <v>2</v>
      </c>
      <c r="X125" s="194">
        <v>105</v>
      </c>
      <c r="Y125" s="194">
        <v>403</v>
      </c>
      <c r="Z125" s="223">
        <f t="shared" si="9"/>
        <v>20</v>
      </c>
      <c r="AA125" s="223">
        <f t="shared" si="17"/>
        <v>100</v>
      </c>
    </row>
    <row r="126" spans="1:30" s="166" customFormat="1" ht="30" customHeight="1" x14ac:dyDescent="0.25">
      <c r="A126" s="258" t="s">
        <v>34</v>
      </c>
      <c r="B126" s="225">
        <v>175</v>
      </c>
      <c r="C126" s="253" t="s">
        <v>610</v>
      </c>
      <c r="D126" s="253" t="s">
        <v>397</v>
      </c>
      <c r="E126" s="227" t="s">
        <v>638</v>
      </c>
      <c r="F126" s="243">
        <f t="shared" si="10"/>
        <v>2</v>
      </c>
      <c r="G126" s="136">
        <v>99</v>
      </c>
      <c r="H126" s="136">
        <v>10</v>
      </c>
      <c r="I126" s="269">
        <v>10</v>
      </c>
      <c r="J126" s="243">
        <f t="shared" si="11"/>
        <v>2</v>
      </c>
      <c r="K126" s="219">
        <v>91.935483870967744</v>
      </c>
      <c r="L126" s="243">
        <f t="shared" si="12"/>
        <v>4</v>
      </c>
      <c r="M126" s="286">
        <v>2</v>
      </c>
      <c r="N126" s="286">
        <v>2</v>
      </c>
      <c r="O126" s="286">
        <v>2</v>
      </c>
      <c r="P126" s="218">
        <f t="shared" si="13"/>
        <v>6</v>
      </c>
      <c r="Q126" s="136">
        <v>234</v>
      </c>
      <c r="R126" s="136">
        <v>233</v>
      </c>
      <c r="S126" s="249">
        <f t="shared" si="14"/>
        <v>100</v>
      </c>
      <c r="T126" s="243">
        <f t="shared" si="15"/>
        <v>4</v>
      </c>
      <c r="U126" s="136">
        <v>116</v>
      </c>
      <c r="V126" s="136">
        <v>100</v>
      </c>
      <c r="W126" s="218">
        <f t="shared" si="16"/>
        <v>2</v>
      </c>
      <c r="X126" s="194">
        <v>45</v>
      </c>
      <c r="Y126" s="194">
        <v>179</v>
      </c>
      <c r="Z126" s="223">
        <f t="shared" si="9"/>
        <v>20</v>
      </c>
      <c r="AA126" s="223">
        <f t="shared" si="17"/>
        <v>100</v>
      </c>
    </row>
    <row r="127" spans="1:30" s="166" customFormat="1" ht="30" customHeight="1" x14ac:dyDescent="0.25">
      <c r="A127" s="258" t="s">
        <v>34</v>
      </c>
      <c r="B127" s="225">
        <v>176</v>
      </c>
      <c r="C127" s="253" t="s">
        <v>237</v>
      </c>
      <c r="D127" s="253" t="s">
        <v>398</v>
      </c>
      <c r="E127" s="227" t="s">
        <v>638</v>
      </c>
      <c r="F127" s="243">
        <f t="shared" si="10"/>
        <v>2</v>
      </c>
      <c r="G127" s="136">
        <v>111</v>
      </c>
      <c r="H127" s="136">
        <v>12</v>
      </c>
      <c r="I127" s="269">
        <v>12</v>
      </c>
      <c r="J127" s="243">
        <f t="shared" si="11"/>
        <v>2</v>
      </c>
      <c r="K127" s="219">
        <v>95.161290322580655</v>
      </c>
      <c r="L127" s="243">
        <f t="shared" si="12"/>
        <v>4</v>
      </c>
      <c r="M127" s="286">
        <v>2</v>
      </c>
      <c r="N127" s="286">
        <v>2</v>
      </c>
      <c r="O127" s="286">
        <v>2</v>
      </c>
      <c r="P127" s="218">
        <f t="shared" si="13"/>
        <v>6</v>
      </c>
      <c r="Q127" s="136">
        <v>271</v>
      </c>
      <c r="R127" s="136">
        <v>265</v>
      </c>
      <c r="S127" s="249">
        <f t="shared" si="14"/>
        <v>98</v>
      </c>
      <c r="T127" s="243">
        <f t="shared" si="15"/>
        <v>4</v>
      </c>
      <c r="U127" s="136">
        <v>105</v>
      </c>
      <c r="V127" s="136">
        <v>99</v>
      </c>
      <c r="W127" s="218">
        <f t="shared" si="16"/>
        <v>2</v>
      </c>
      <c r="X127" s="194">
        <v>55</v>
      </c>
      <c r="Y127" s="194">
        <v>566</v>
      </c>
      <c r="Z127" s="223">
        <f t="shared" si="9"/>
        <v>20</v>
      </c>
      <c r="AA127" s="223">
        <f t="shared" si="17"/>
        <v>100</v>
      </c>
    </row>
    <row r="128" spans="1:30" ht="30" customHeight="1" x14ac:dyDescent="0.25">
      <c r="A128" s="258" t="s">
        <v>34</v>
      </c>
      <c r="B128" s="225">
        <v>177</v>
      </c>
      <c r="C128" s="253" t="s">
        <v>586</v>
      </c>
      <c r="D128" s="253" t="s">
        <v>470</v>
      </c>
      <c r="E128" s="227" t="s">
        <v>638</v>
      </c>
      <c r="F128" s="243">
        <f t="shared" si="10"/>
        <v>2</v>
      </c>
      <c r="G128" s="136">
        <v>57</v>
      </c>
      <c r="H128" s="136">
        <v>14</v>
      </c>
      <c r="I128" s="269">
        <v>14</v>
      </c>
      <c r="J128" s="243">
        <f t="shared" si="11"/>
        <v>2</v>
      </c>
      <c r="K128" s="219">
        <v>100</v>
      </c>
      <c r="L128" s="243">
        <f t="shared" si="12"/>
        <v>4</v>
      </c>
      <c r="M128" s="220">
        <v>2</v>
      </c>
      <c r="N128" s="220">
        <v>2</v>
      </c>
      <c r="O128" s="220">
        <v>2</v>
      </c>
      <c r="P128" s="218">
        <f t="shared" si="13"/>
        <v>6</v>
      </c>
      <c r="Q128" s="136">
        <v>368</v>
      </c>
      <c r="R128" s="136">
        <v>368</v>
      </c>
      <c r="S128" s="249">
        <f t="shared" si="14"/>
        <v>100</v>
      </c>
      <c r="T128" s="243">
        <f t="shared" si="15"/>
        <v>4</v>
      </c>
      <c r="U128" s="136">
        <v>62</v>
      </c>
      <c r="V128" s="136">
        <v>100</v>
      </c>
      <c r="W128" s="218">
        <f t="shared" si="16"/>
        <v>2</v>
      </c>
      <c r="X128" s="194">
        <v>13</v>
      </c>
      <c r="Y128" s="194">
        <v>53</v>
      </c>
      <c r="Z128" s="223">
        <f t="shared" si="9"/>
        <v>20</v>
      </c>
      <c r="AA128" s="223">
        <f t="shared" si="17"/>
        <v>100</v>
      </c>
    </row>
    <row r="129" spans="1:27" ht="30" customHeight="1" x14ac:dyDescent="0.25">
      <c r="A129" s="258" t="s">
        <v>34</v>
      </c>
      <c r="B129" s="225">
        <v>178</v>
      </c>
      <c r="C129" s="253" t="s">
        <v>614</v>
      </c>
      <c r="D129" s="253" t="s">
        <v>400</v>
      </c>
      <c r="E129" s="227" t="s">
        <v>638</v>
      </c>
      <c r="F129" s="243">
        <f t="shared" si="10"/>
        <v>2</v>
      </c>
      <c r="G129" s="136">
        <v>114</v>
      </c>
      <c r="H129" s="136">
        <v>12</v>
      </c>
      <c r="I129" s="269">
        <v>12</v>
      </c>
      <c r="J129" s="243">
        <f t="shared" si="11"/>
        <v>2</v>
      </c>
      <c r="K129" s="219">
        <v>96.774193548387103</v>
      </c>
      <c r="L129" s="243">
        <f t="shared" si="12"/>
        <v>4</v>
      </c>
      <c r="M129" s="220">
        <v>2</v>
      </c>
      <c r="N129" s="220">
        <v>2</v>
      </c>
      <c r="O129" s="220">
        <v>2</v>
      </c>
      <c r="P129" s="218">
        <f t="shared" si="13"/>
        <v>6</v>
      </c>
      <c r="Q129" s="136">
        <v>291</v>
      </c>
      <c r="R129" s="136">
        <v>291</v>
      </c>
      <c r="S129" s="249">
        <f t="shared" si="14"/>
        <v>100</v>
      </c>
      <c r="T129" s="243">
        <f t="shared" si="15"/>
        <v>4</v>
      </c>
      <c r="U129" s="136">
        <v>124</v>
      </c>
      <c r="V129" s="136">
        <v>100</v>
      </c>
      <c r="W129" s="218">
        <f t="shared" si="16"/>
        <v>2</v>
      </c>
      <c r="X129" s="194">
        <v>31</v>
      </c>
      <c r="Y129" s="194">
        <v>539</v>
      </c>
      <c r="Z129" s="223">
        <f t="shared" si="9"/>
        <v>20</v>
      </c>
      <c r="AA129" s="223">
        <f t="shared" si="17"/>
        <v>100</v>
      </c>
    </row>
    <row r="130" spans="1:27" ht="30" customHeight="1" x14ac:dyDescent="0.25">
      <c r="A130" s="258" t="s">
        <v>34</v>
      </c>
      <c r="B130" s="225">
        <v>179</v>
      </c>
      <c r="C130" s="253" t="s">
        <v>615</v>
      </c>
      <c r="D130" s="253" t="s">
        <v>401</v>
      </c>
      <c r="E130" s="227" t="s">
        <v>638</v>
      </c>
      <c r="F130" s="243">
        <f t="shared" si="10"/>
        <v>2</v>
      </c>
      <c r="G130" s="136">
        <v>151</v>
      </c>
      <c r="H130" s="136">
        <v>15</v>
      </c>
      <c r="I130" s="269">
        <v>15</v>
      </c>
      <c r="J130" s="243">
        <f t="shared" si="11"/>
        <v>2</v>
      </c>
      <c r="K130" s="219">
        <v>90.322580645161281</v>
      </c>
      <c r="L130" s="243">
        <f t="shared" si="12"/>
        <v>4</v>
      </c>
      <c r="M130" s="220">
        <v>2</v>
      </c>
      <c r="N130" s="220">
        <v>2</v>
      </c>
      <c r="O130" s="220">
        <v>2</v>
      </c>
      <c r="P130" s="218">
        <f t="shared" si="13"/>
        <v>6</v>
      </c>
      <c r="Q130" s="136">
        <v>354</v>
      </c>
      <c r="R130" s="136">
        <v>345</v>
      </c>
      <c r="S130" s="249">
        <f t="shared" si="14"/>
        <v>97</v>
      </c>
      <c r="T130" s="243">
        <f t="shared" si="15"/>
        <v>4</v>
      </c>
      <c r="U130" s="136">
        <v>190</v>
      </c>
      <c r="V130" s="136">
        <v>100</v>
      </c>
      <c r="W130" s="218">
        <f t="shared" si="16"/>
        <v>2</v>
      </c>
      <c r="X130" s="194">
        <v>90</v>
      </c>
      <c r="Y130" s="194">
        <v>117</v>
      </c>
      <c r="Z130" s="223">
        <f t="shared" ref="Z130:Z193" si="18">F130+J130+L130+P130+T130+W130</f>
        <v>20</v>
      </c>
      <c r="AA130" s="223">
        <f t="shared" si="17"/>
        <v>100</v>
      </c>
    </row>
    <row r="131" spans="1:27" ht="30" customHeight="1" x14ac:dyDescent="0.25">
      <c r="A131" s="224" t="s">
        <v>18</v>
      </c>
      <c r="B131" s="225">
        <v>2</v>
      </c>
      <c r="C131" s="226" t="s">
        <v>136</v>
      </c>
      <c r="D131" s="226" t="s">
        <v>265</v>
      </c>
      <c r="E131" s="227" t="s">
        <v>638</v>
      </c>
      <c r="F131" s="218">
        <f t="shared" ref="F131:F194" si="19">IF(E131="23/24",2,0)</f>
        <v>2</v>
      </c>
      <c r="G131" s="136">
        <v>19</v>
      </c>
      <c r="H131" s="136">
        <v>2</v>
      </c>
      <c r="I131" s="277">
        <v>2</v>
      </c>
      <c r="J131" s="218">
        <f t="shared" ref="J131:J194" si="20">IF(ABS((H131-I131)/I131)&lt;=0.1,2,IF(AND(ABS((H131-I131)/I131)&gt;0.1,ABS((H131-I131)/I131)&lt;=0.2),1,0))</f>
        <v>2</v>
      </c>
      <c r="K131" s="219">
        <v>87.096774193548384</v>
      </c>
      <c r="L131" s="218">
        <f t="shared" ref="L131:L194" si="21">IF(K131&gt;90,4,IF(AND(K131&gt;80,K131&lt;=90),3,IF(AND(K131&gt;=50,K131&lt;=80),2,IF(AND(K131&gt;=10,K131&lt;50),1,0))))</f>
        <v>3</v>
      </c>
      <c r="M131" s="220">
        <v>2</v>
      </c>
      <c r="N131" s="220">
        <v>2</v>
      </c>
      <c r="O131" s="220">
        <v>2</v>
      </c>
      <c r="P131" s="218">
        <f t="shared" ref="P131:P194" si="22">SUM(M131:O131)</f>
        <v>6</v>
      </c>
      <c r="Q131" s="113">
        <v>19</v>
      </c>
      <c r="R131" s="113">
        <v>19</v>
      </c>
      <c r="S131" s="221">
        <f t="shared" ref="S131:S194" si="23">ROUND(R131/Q131*100,0)</f>
        <v>100</v>
      </c>
      <c r="T131" s="218">
        <f t="shared" ref="T131:T194" si="24">IF(S131&gt;90,4,IF(AND(S131&gt;80,S131&lt;=90),3,IF(AND(S131&gt;=50,S131&lt;=80),2,IF(AND(S131&gt;=10,S131&lt;50),1,0))))</f>
        <v>4</v>
      </c>
      <c r="U131" s="136">
        <v>19</v>
      </c>
      <c r="V131" s="136">
        <v>100</v>
      </c>
      <c r="W131" s="218">
        <f t="shared" ref="W131:W194" si="25">IF(V131&gt;=90,2,IF(V131&gt;=80,1,0))</f>
        <v>2</v>
      </c>
      <c r="X131" s="286">
        <v>2</v>
      </c>
      <c r="Y131" s="286">
        <v>56</v>
      </c>
      <c r="Z131" s="223">
        <f t="shared" si="18"/>
        <v>19</v>
      </c>
      <c r="AA131" s="223">
        <f t="shared" ref="AA131:AA194" si="26">ROUND(Z131/$Z$2*100,0)</f>
        <v>95</v>
      </c>
    </row>
    <row r="132" spans="1:27" ht="30" customHeight="1" x14ac:dyDescent="0.25">
      <c r="A132" s="224" t="s">
        <v>17</v>
      </c>
      <c r="B132" s="225">
        <v>13</v>
      </c>
      <c r="C132" s="226" t="s">
        <v>57</v>
      </c>
      <c r="D132" s="226" t="s">
        <v>267</v>
      </c>
      <c r="E132" s="227" t="s">
        <v>638</v>
      </c>
      <c r="F132" s="218">
        <f t="shared" si="19"/>
        <v>2</v>
      </c>
      <c r="G132" s="136">
        <v>221</v>
      </c>
      <c r="H132" s="136">
        <v>13</v>
      </c>
      <c r="I132" s="267">
        <v>13</v>
      </c>
      <c r="J132" s="218">
        <f t="shared" si="20"/>
        <v>2</v>
      </c>
      <c r="K132" s="228">
        <v>91.935483870967744</v>
      </c>
      <c r="L132" s="218">
        <f t="shared" si="21"/>
        <v>4</v>
      </c>
      <c r="M132" s="220">
        <v>2</v>
      </c>
      <c r="N132" s="220">
        <v>2</v>
      </c>
      <c r="O132" s="220">
        <v>2</v>
      </c>
      <c r="P132" s="218">
        <f t="shared" si="22"/>
        <v>6</v>
      </c>
      <c r="Q132" s="113">
        <v>221</v>
      </c>
      <c r="R132" s="113">
        <v>189</v>
      </c>
      <c r="S132" s="221">
        <f t="shared" si="23"/>
        <v>86</v>
      </c>
      <c r="T132" s="218">
        <f t="shared" si="24"/>
        <v>3</v>
      </c>
      <c r="U132" s="136">
        <v>352</v>
      </c>
      <c r="V132" s="136">
        <v>100</v>
      </c>
      <c r="W132" s="218">
        <f t="shared" si="25"/>
        <v>2</v>
      </c>
      <c r="X132" s="229">
        <v>29</v>
      </c>
      <c r="Y132" s="229">
        <v>534</v>
      </c>
      <c r="Z132" s="223">
        <f t="shared" si="18"/>
        <v>19</v>
      </c>
      <c r="AA132" s="223">
        <f t="shared" si="26"/>
        <v>95</v>
      </c>
    </row>
    <row r="133" spans="1:27" ht="30" customHeight="1" x14ac:dyDescent="0.25">
      <c r="A133" s="224" t="s">
        <v>17</v>
      </c>
      <c r="B133" s="225">
        <v>14</v>
      </c>
      <c r="C133" s="226" t="s">
        <v>1</v>
      </c>
      <c r="D133" s="226" t="s">
        <v>291</v>
      </c>
      <c r="E133" s="227" t="s">
        <v>638</v>
      </c>
      <c r="F133" s="218">
        <f t="shared" si="19"/>
        <v>2</v>
      </c>
      <c r="G133" s="136">
        <v>146</v>
      </c>
      <c r="H133" s="136">
        <v>7</v>
      </c>
      <c r="I133" s="267">
        <v>7</v>
      </c>
      <c r="J133" s="218">
        <f t="shared" si="20"/>
        <v>2</v>
      </c>
      <c r="K133" s="228">
        <v>87.096774193548384</v>
      </c>
      <c r="L133" s="218">
        <f t="shared" si="21"/>
        <v>3</v>
      </c>
      <c r="M133" s="220">
        <v>2</v>
      </c>
      <c r="N133" s="220">
        <v>2</v>
      </c>
      <c r="O133" s="220">
        <v>2</v>
      </c>
      <c r="P133" s="218">
        <f t="shared" si="22"/>
        <v>6</v>
      </c>
      <c r="Q133" s="113">
        <v>153</v>
      </c>
      <c r="R133" s="113">
        <v>143</v>
      </c>
      <c r="S133" s="221">
        <f t="shared" si="23"/>
        <v>93</v>
      </c>
      <c r="T133" s="218">
        <f t="shared" si="24"/>
        <v>4</v>
      </c>
      <c r="U133" s="136">
        <v>160</v>
      </c>
      <c r="V133" s="136">
        <v>100</v>
      </c>
      <c r="W133" s="218">
        <f t="shared" si="25"/>
        <v>2</v>
      </c>
      <c r="X133" s="229">
        <v>9</v>
      </c>
      <c r="Y133" s="229">
        <v>102</v>
      </c>
      <c r="Z133" s="223">
        <f t="shared" si="18"/>
        <v>19</v>
      </c>
      <c r="AA133" s="223">
        <f t="shared" si="26"/>
        <v>95</v>
      </c>
    </row>
    <row r="134" spans="1:27" ht="30" customHeight="1" x14ac:dyDescent="0.25">
      <c r="A134" s="224" t="s">
        <v>19</v>
      </c>
      <c r="B134" s="225">
        <v>18</v>
      </c>
      <c r="C134" s="226" t="s">
        <v>7</v>
      </c>
      <c r="D134" s="226" t="s">
        <v>285</v>
      </c>
      <c r="E134" s="227" t="s">
        <v>638</v>
      </c>
      <c r="F134" s="218">
        <f t="shared" si="19"/>
        <v>2</v>
      </c>
      <c r="G134" s="136">
        <v>216</v>
      </c>
      <c r="H134" s="136">
        <v>12</v>
      </c>
      <c r="I134" s="267">
        <v>12</v>
      </c>
      <c r="J134" s="218">
        <f t="shared" si="20"/>
        <v>2</v>
      </c>
      <c r="K134" s="219">
        <v>87.096774193548384</v>
      </c>
      <c r="L134" s="218">
        <f t="shared" si="21"/>
        <v>3</v>
      </c>
      <c r="M134" s="220">
        <v>2</v>
      </c>
      <c r="N134" s="220">
        <v>2</v>
      </c>
      <c r="O134" s="220">
        <v>2</v>
      </c>
      <c r="P134" s="218">
        <f t="shared" si="22"/>
        <v>6</v>
      </c>
      <c r="Q134" s="113">
        <v>218</v>
      </c>
      <c r="R134" s="113">
        <v>216</v>
      </c>
      <c r="S134" s="221">
        <f t="shared" si="23"/>
        <v>99</v>
      </c>
      <c r="T134" s="218">
        <f t="shared" si="24"/>
        <v>4</v>
      </c>
      <c r="U134" s="136">
        <v>301</v>
      </c>
      <c r="V134" s="136">
        <v>100</v>
      </c>
      <c r="W134" s="218">
        <f t="shared" si="25"/>
        <v>2</v>
      </c>
      <c r="X134" s="229">
        <v>13</v>
      </c>
      <c r="Y134" s="229">
        <v>33</v>
      </c>
      <c r="Z134" s="223">
        <f t="shared" si="18"/>
        <v>19</v>
      </c>
      <c r="AA134" s="223">
        <f t="shared" si="26"/>
        <v>95</v>
      </c>
    </row>
    <row r="135" spans="1:27" ht="30" customHeight="1" x14ac:dyDescent="0.25">
      <c r="A135" s="224" t="s">
        <v>19</v>
      </c>
      <c r="B135" s="225">
        <v>19</v>
      </c>
      <c r="C135" s="226" t="s">
        <v>10</v>
      </c>
      <c r="D135" s="226" t="s">
        <v>276</v>
      </c>
      <c r="E135" s="227" t="s">
        <v>638</v>
      </c>
      <c r="F135" s="218">
        <f t="shared" si="19"/>
        <v>2</v>
      </c>
      <c r="G135" s="136">
        <v>156</v>
      </c>
      <c r="H135" s="136">
        <v>9</v>
      </c>
      <c r="I135" s="267">
        <v>9</v>
      </c>
      <c r="J135" s="218">
        <f t="shared" si="20"/>
        <v>2</v>
      </c>
      <c r="K135" s="219">
        <v>80.645161290322577</v>
      </c>
      <c r="L135" s="218">
        <f t="shared" si="21"/>
        <v>3</v>
      </c>
      <c r="M135" s="220">
        <v>2</v>
      </c>
      <c r="N135" s="220">
        <v>2</v>
      </c>
      <c r="O135" s="220">
        <v>2</v>
      </c>
      <c r="P135" s="218">
        <f t="shared" si="22"/>
        <v>6</v>
      </c>
      <c r="Q135" s="113">
        <v>155</v>
      </c>
      <c r="R135" s="113">
        <v>155</v>
      </c>
      <c r="S135" s="221">
        <f t="shared" si="23"/>
        <v>100</v>
      </c>
      <c r="T135" s="218">
        <f t="shared" si="24"/>
        <v>4</v>
      </c>
      <c r="U135" s="136">
        <v>186</v>
      </c>
      <c r="V135" s="136">
        <v>100</v>
      </c>
      <c r="W135" s="218">
        <f t="shared" si="25"/>
        <v>2</v>
      </c>
      <c r="X135" s="229">
        <v>41</v>
      </c>
      <c r="Y135" s="229">
        <v>75</v>
      </c>
      <c r="Z135" s="223">
        <f t="shared" si="18"/>
        <v>19</v>
      </c>
      <c r="AA135" s="223">
        <f t="shared" si="26"/>
        <v>95</v>
      </c>
    </row>
    <row r="136" spans="1:27" ht="30" customHeight="1" x14ac:dyDescent="0.25">
      <c r="A136" s="224" t="s">
        <v>19</v>
      </c>
      <c r="B136" s="225">
        <v>20</v>
      </c>
      <c r="C136" s="226" t="s">
        <v>11</v>
      </c>
      <c r="D136" s="226" t="s">
        <v>286</v>
      </c>
      <c r="E136" s="227" t="s">
        <v>638</v>
      </c>
      <c r="F136" s="218">
        <f t="shared" si="19"/>
        <v>2</v>
      </c>
      <c r="G136" s="136">
        <v>184</v>
      </c>
      <c r="H136" s="136">
        <v>8</v>
      </c>
      <c r="I136" s="267">
        <v>8</v>
      </c>
      <c r="J136" s="218">
        <f t="shared" si="20"/>
        <v>2</v>
      </c>
      <c r="K136" s="219">
        <v>93.548387096774192</v>
      </c>
      <c r="L136" s="218">
        <f t="shared" si="21"/>
        <v>4</v>
      </c>
      <c r="M136" s="220">
        <v>2</v>
      </c>
      <c r="N136" s="220">
        <v>2</v>
      </c>
      <c r="O136" s="220">
        <v>2</v>
      </c>
      <c r="P136" s="218">
        <f t="shared" si="22"/>
        <v>6</v>
      </c>
      <c r="Q136" s="113">
        <v>182</v>
      </c>
      <c r="R136" s="113">
        <v>164</v>
      </c>
      <c r="S136" s="221">
        <f t="shared" si="23"/>
        <v>90</v>
      </c>
      <c r="T136" s="218">
        <f t="shared" si="24"/>
        <v>3</v>
      </c>
      <c r="U136" s="136">
        <v>250</v>
      </c>
      <c r="V136" s="136">
        <v>100</v>
      </c>
      <c r="W136" s="218">
        <f t="shared" si="25"/>
        <v>2</v>
      </c>
      <c r="X136" s="229">
        <v>3</v>
      </c>
      <c r="Y136" s="229">
        <v>179</v>
      </c>
      <c r="Z136" s="223">
        <f t="shared" si="18"/>
        <v>19</v>
      </c>
      <c r="AA136" s="223">
        <f t="shared" si="26"/>
        <v>95</v>
      </c>
    </row>
    <row r="137" spans="1:27" ht="30" customHeight="1" x14ac:dyDescent="0.25">
      <c r="A137" s="224" t="s">
        <v>19</v>
      </c>
      <c r="B137" s="225">
        <v>21</v>
      </c>
      <c r="C137" s="226" t="s">
        <v>642</v>
      </c>
      <c r="D137" s="226" t="s">
        <v>283</v>
      </c>
      <c r="E137" s="227" t="s">
        <v>638</v>
      </c>
      <c r="F137" s="218">
        <f t="shared" si="19"/>
        <v>2</v>
      </c>
      <c r="G137" s="136">
        <v>130</v>
      </c>
      <c r="H137" s="136">
        <v>6</v>
      </c>
      <c r="I137" s="267">
        <v>6</v>
      </c>
      <c r="J137" s="218">
        <f t="shared" si="20"/>
        <v>2</v>
      </c>
      <c r="K137" s="219">
        <v>87.096774193548384</v>
      </c>
      <c r="L137" s="218">
        <f t="shared" si="21"/>
        <v>3</v>
      </c>
      <c r="M137" s="220">
        <v>2</v>
      </c>
      <c r="N137" s="220">
        <v>2</v>
      </c>
      <c r="O137" s="220">
        <v>2</v>
      </c>
      <c r="P137" s="218">
        <f t="shared" si="22"/>
        <v>6</v>
      </c>
      <c r="Q137" s="113">
        <v>129</v>
      </c>
      <c r="R137" s="113">
        <v>126</v>
      </c>
      <c r="S137" s="221">
        <f t="shared" si="23"/>
        <v>98</v>
      </c>
      <c r="T137" s="218">
        <f t="shared" si="24"/>
        <v>4</v>
      </c>
      <c r="U137" s="136">
        <v>202</v>
      </c>
      <c r="V137" s="136">
        <v>99</v>
      </c>
      <c r="W137" s="218">
        <f t="shared" si="25"/>
        <v>2</v>
      </c>
      <c r="X137" s="229">
        <v>4</v>
      </c>
      <c r="Y137" s="229">
        <v>156</v>
      </c>
      <c r="Z137" s="223">
        <f t="shared" si="18"/>
        <v>19</v>
      </c>
      <c r="AA137" s="223">
        <f t="shared" si="26"/>
        <v>95</v>
      </c>
    </row>
    <row r="138" spans="1:27" ht="30" customHeight="1" x14ac:dyDescent="0.25">
      <c r="A138" s="224" t="s">
        <v>19</v>
      </c>
      <c r="B138" s="225">
        <v>22</v>
      </c>
      <c r="C138" s="226" t="s">
        <v>643</v>
      </c>
      <c r="D138" s="226" t="s">
        <v>282</v>
      </c>
      <c r="E138" s="227" t="s">
        <v>638</v>
      </c>
      <c r="F138" s="218">
        <f t="shared" si="19"/>
        <v>2</v>
      </c>
      <c r="G138" s="136">
        <v>212</v>
      </c>
      <c r="H138" s="136">
        <v>10</v>
      </c>
      <c r="I138" s="267">
        <v>10</v>
      </c>
      <c r="J138" s="218">
        <f t="shared" si="20"/>
        <v>2</v>
      </c>
      <c r="K138" s="219">
        <v>93.548387096774192</v>
      </c>
      <c r="L138" s="218">
        <f t="shared" si="21"/>
        <v>4</v>
      </c>
      <c r="M138" s="220">
        <v>1</v>
      </c>
      <c r="N138" s="220">
        <v>2</v>
      </c>
      <c r="O138" s="220">
        <v>2</v>
      </c>
      <c r="P138" s="218">
        <f t="shared" si="22"/>
        <v>5</v>
      </c>
      <c r="Q138" s="113">
        <v>212</v>
      </c>
      <c r="R138" s="113">
        <v>212</v>
      </c>
      <c r="S138" s="221">
        <f t="shared" si="23"/>
        <v>100</v>
      </c>
      <c r="T138" s="218">
        <f t="shared" si="24"/>
        <v>4</v>
      </c>
      <c r="U138" s="136">
        <v>283</v>
      </c>
      <c r="V138" s="136">
        <v>100</v>
      </c>
      <c r="W138" s="218">
        <f t="shared" si="25"/>
        <v>2</v>
      </c>
      <c r="X138" s="229">
        <v>9</v>
      </c>
      <c r="Y138" s="229">
        <v>95</v>
      </c>
      <c r="Z138" s="223">
        <f t="shared" si="18"/>
        <v>19</v>
      </c>
      <c r="AA138" s="223">
        <f t="shared" si="26"/>
        <v>95</v>
      </c>
    </row>
    <row r="139" spans="1:27" ht="30" customHeight="1" x14ac:dyDescent="0.25">
      <c r="A139" s="224" t="s">
        <v>20</v>
      </c>
      <c r="B139" s="225">
        <v>35</v>
      </c>
      <c r="C139" s="226" t="s">
        <v>571</v>
      </c>
      <c r="D139" s="226" t="s">
        <v>297</v>
      </c>
      <c r="E139" s="227" t="s">
        <v>638</v>
      </c>
      <c r="F139" s="218">
        <f t="shared" si="19"/>
        <v>2</v>
      </c>
      <c r="G139" s="136">
        <v>97</v>
      </c>
      <c r="H139" s="136">
        <v>4</v>
      </c>
      <c r="I139" s="277">
        <v>4</v>
      </c>
      <c r="J139" s="218">
        <f t="shared" si="20"/>
        <v>2</v>
      </c>
      <c r="K139" s="230">
        <v>83.9</v>
      </c>
      <c r="L139" s="218">
        <f t="shared" si="21"/>
        <v>3</v>
      </c>
      <c r="M139" s="220">
        <v>2</v>
      </c>
      <c r="N139" s="220">
        <v>2</v>
      </c>
      <c r="O139" s="220">
        <v>2</v>
      </c>
      <c r="P139" s="218">
        <f t="shared" si="22"/>
        <v>6</v>
      </c>
      <c r="Q139" s="136">
        <v>92</v>
      </c>
      <c r="R139" s="136">
        <v>92</v>
      </c>
      <c r="S139" s="221">
        <f t="shared" si="23"/>
        <v>100</v>
      </c>
      <c r="T139" s="218">
        <f t="shared" si="24"/>
        <v>4</v>
      </c>
      <c r="U139" s="136">
        <v>138</v>
      </c>
      <c r="V139" s="136">
        <v>100</v>
      </c>
      <c r="W139" s="218">
        <f t="shared" si="25"/>
        <v>2</v>
      </c>
      <c r="X139" s="136">
        <v>1</v>
      </c>
      <c r="Y139" s="136">
        <v>132</v>
      </c>
      <c r="Z139" s="223">
        <f t="shared" si="18"/>
        <v>19</v>
      </c>
      <c r="AA139" s="223">
        <f t="shared" si="26"/>
        <v>95</v>
      </c>
    </row>
    <row r="140" spans="1:27" ht="30" customHeight="1" x14ac:dyDescent="0.25">
      <c r="A140" s="224" t="s">
        <v>20</v>
      </c>
      <c r="B140" s="225">
        <v>36</v>
      </c>
      <c r="C140" s="226" t="s">
        <v>576</v>
      </c>
      <c r="D140" s="226" t="s">
        <v>301</v>
      </c>
      <c r="E140" s="227" t="s">
        <v>638</v>
      </c>
      <c r="F140" s="218">
        <f t="shared" si="19"/>
        <v>2</v>
      </c>
      <c r="G140" s="136">
        <v>91</v>
      </c>
      <c r="H140" s="136">
        <v>4</v>
      </c>
      <c r="I140" s="277">
        <v>4</v>
      </c>
      <c r="J140" s="218">
        <f t="shared" si="20"/>
        <v>2</v>
      </c>
      <c r="K140" s="230">
        <v>93.5</v>
      </c>
      <c r="L140" s="218">
        <f t="shared" si="21"/>
        <v>4</v>
      </c>
      <c r="M140" s="220">
        <v>2</v>
      </c>
      <c r="N140" s="220">
        <v>2</v>
      </c>
      <c r="O140" s="220">
        <v>2</v>
      </c>
      <c r="P140" s="218">
        <f t="shared" si="22"/>
        <v>6</v>
      </c>
      <c r="Q140" s="136">
        <v>92</v>
      </c>
      <c r="R140" s="136">
        <v>80</v>
      </c>
      <c r="S140" s="221">
        <f t="shared" si="23"/>
        <v>87</v>
      </c>
      <c r="T140" s="218">
        <f t="shared" si="24"/>
        <v>3</v>
      </c>
      <c r="U140" s="136">
        <v>83</v>
      </c>
      <c r="V140" s="136">
        <v>100</v>
      </c>
      <c r="W140" s="218">
        <f t="shared" si="25"/>
        <v>2</v>
      </c>
      <c r="X140" s="136">
        <v>15</v>
      </c>
      <c r="Y140" s="136">
        <v>232</v>
      </c>
      <c r="Z140" s="223">
        <f t="shared" si="18"/>
        <v>19</v>
      </c>
      <c r="AA140" s="223">
        <f t="shared" si="26"/>
        <v>95</v>
      </c>
    </row>
    <row r="141" spans="1:27" ht="30" customHeight="1" x14ac:dyDescent="0.25">
      <c r="A141" s="224" t="s">
        <v>20</v>
      </c>
      <c r="B141" s="225">
        <v>37</v>
      </c>
      <c r="C141" s="226" t="s">
        <v>577</v>
      </c>
      <c r="D141" s="226" t="s">
        <v>302</v>
      </c>
      <c r="E141" s="227" t="s">
        <v>638</v>
      </c>
      <c r="F141" s="218">
        <f t="shared" si="19"/>
        <v>2</v>
      </c>
      <c r="G141" s="136">
        <v>199</v>
      </c>
      <c r="H141" s="136">
        <v>10</v>
      </c>
      <c r="I141" s="277">
        <v>10</v>
      </c>
      <c r="J141" s="218">
        <f t="shared" si="20"/>
        <v>2</v>
      </c>
      <c r="K141" s="230">
        <v>88.7</v>
      </c>
      <c r="L141" s="218">
        <f t="shared" si="21"/>
        <v>3</v>
      </c>
      <c r="M141" s="220">
        <v>2</v>
      </c>
      <c r="N141" s="220">
        <v>2</v>
      </c>
      <c r="O141" s="220">
        <v>2</v>
      </c>
      <c r="P141" s="218">
        <f t="shared" si="22"/>
        <v>6</v>
      </c>
      <c r="Q141" s="136">
        <v>195</v>
      </c>
      <c r="R141" s="136">
        <v>195</v>
      </c>
      <c r="S141" s="221">
        <f t="shared" si="23"/>
        <v>100</v>
      </c>
      <c r="T141" s="218">
        <f t="shared" si="24"/>
        <v>4</v>
      </c>
      <c r="U141" s="136">
        <v>297</v>
      </c>
      <c r="V141" s="136">
        <v>100</v>
      </c>
      <c r="W141" s="218">
        <f t="shared" si="25"/>
        <v>2</v>
      </c>
      <c r="X141" s="136">
        <v>13</v>
      </c>
      <c r="Y141" s="136">
        <v>161</v>
      </c>
      <c r="Z141" s="223">
        <f t="shared" si="18"/>
        <v>19</v>
      </c>
      <c r="AA141" s="223">
        <f t="shared" si="26"/>
        <v>95</v>
      </c>
    </row>
    <row r="142" spans="1:27" ht="30" customHeight="1" x14ac:dyDescent="0.25">
      <c r="A142" s="224" t="s">
        <v>20</v>
      </c>
      <c r="B142" s="225">
        <v>38</v>
      </c>
      <c r="C142" s="226" t="s">
        <v>583</v>
      </c>
      <c r="D142" s="226" t="s">
        <v>309</v>
      </c>
      <c r="E142" s="227" t="s">
        <v>638</v>
      </c>
      <c r="F142" s="218">
        <f t="shared" si="19"/>
        <v>2</v>
      </c>
      <c r="G142" s="136">
        <v>14</v>
      </c>
      <c r="H142" s="136">
        <v>1</v>
      </c>
      <c r="I142" s="277">
        <v>1</v>
      </c>
      <c r="J142" s="218">
        <f t="shared" si="20"/>
        <v>2</v>
      </c>
      <c r="K142" s="230">
        <v>85.5</v>
      </c>
      <c r="L142" s="218">
        <f t="shared" si="21"/>
        <v>3</v>
      </c>
      <c r="M142" s="220">
        <v>2</v>
      </c>
      <c r="N142" s="220">
        <v>2</v>
      </c>
      <c r="O142" s="220">
        <v>2</v>
      </c>
      <c r="P142" s="218">
        <f t="shared" si="22"/>
        <v>6</v>
      </c>
      <c r="Q142" s="136">
        <v>13</v>
      </c>
      <c r="R142" s="136">
        <v>13</v>
      </c>
      <c r="S142" s="221">
        <f t="shared" si="23"/>
        <v>100</v>
      </c>
      <c r="T142" s="218">
        <f t="shared" si="24"/>
        <v>4</v>
      </c>
      <c r="U142" s="136">
        <v>14</v>
      </c>
      <c r="V142" s="136">
        <v>100</v>
      </c>
      <c r="W142" s="218">
        <f t="shared" si="25"/>
        <v>2</v>
      </c>
      <c r="X142" s="136">
        <v>0</v>
      </c>
      <c r="Y142" s="136">
        <v>92</v>
      </c>
      <c r="Z142" s="223">
        <f t="shared" si="18"/>
        <v>19</v>
      </c>
      <c r="AA142" s="223">
        <f t="shared" si="26"/>
        <v>95</v>
      </c>
    </row>
    <row r="143" spans="1:27" ht="30" customHeight="1" x14ac:dyDescent="0.25">
      <c r="A143" s="224" t="s">
        <v>20</v>
      </c>
      <c r="B143" s="225">
        <v>39</v>
      </c>
      <c r="C143" s="226" t="s">
        <v>582</v>
      </c>
      <c r="D143" s="226" t="s">
        <v>310</v>
      </c>
      <c r="E143" s="227" t="s">
        <v>638</v>
      </c>
      <c r="F143" s="218">
        <f t="shared" si="19"/>
        <v>2</v>
      </c>
      <c r="G143" s="136">
        <v>160</v>
      </c>
      <c r="H143" s="136">
        <v>6</v>
      </c>
      <c r="I143" s="277">
        <v>6</v>
      </c>
      <c r="J143" s="218">
        <f t="shared" si="20"/>
        <v>2</v>
      </c>
      <c r="K143" s="230">
        <v>87.1</v>
      </c>
      <c r="L143" s="218">
        <f t="shared" si="21"/>
        <v>3</v>
      </c>
      <c r="M143" s="220">
        <v>2</v>
      </c>
      <c r="N143" s="220">
        <v>2</v>
      </c>
      <c r="O143" s="220">
        <v>2</v>
      </c>
      <c r="P143" s="218">
        <f t="shared" si="22"/>
        <v>6</v>
      </c>
      <c r="Q143" s="136">
        <v>158</v>
      </c>
      <c r="R143" s="136">
        <v>158</v>
      </c>
      <c r="S143" s="221">
        <f t="shared" si="23"/>
        <v>100</v>
      </c>
      <c r="T143" s="218">
        <f t="shared" si="24"/>
        <v>4</v>
      </c>
      <c r="U143" s="136">
        <v>158</v>
      </c>
      <c r="V143" s="136">
        <v>100</v>
      </c>
      <c r="W143" s="218">
        <f t="shared" si="25"/>
        <v>2</v>
      </c>
      <c r="X143" s="136">
        <v>5</v>
      </c>
      <c r="Y143" s="136">
        <v>24</v>
      </c>
      <c r="Z143" s="223">
        <f t="shared" si="18"/>
        <v>19</v>
      </c>
      <c r="AA143" s="223">
        <f t="shared" si="26"/>
        <v>95</v>
      </c>
    </row>
    <row r="144" spans="1:27" s="166" customFormat="1" ht="30" customHeight="1" x14ac:dyDescent="0.25">
      <c r="A144" s="224" t="s">
        <v>22</v>
      </c>
      <c r="B144" s="225">
        <v>48</v>
      </c>
      <c r="C144" s="226" t="s">
        <v>123</v>
      </c>
      <c r="D144" s="226" t="s">
        <v>270</v>
      </c>
      <c r="E144" s="233" t="s">
        <v>638</v>
      </c>
      <c r="F144" s="218">
        <f t="shared" si="19"/>
        <v>2</v>
      </c>
      <c r="G144" s="136">
        <v>269</v>
      </c>
      <c r="H144" s="136">
        <v>12</v>
      </c>
      <c r="I144" s="193">
        <v>12</v>
      </c>
      <c r="J144" s="218">
        <f t="shared" si="20"/>
        <v>2</v>
      </c>
      <c r="K144" s="228">
        <v>98.4</v>
      </c>
      <c r="L144" s="218">
        <f t="shared" si="21"/>
        <v>4</v>
      </c>
      <c r="M144" s="220">
        <v>2</v>
      </c>
      <c r="N144" s="220">
        <v>2</v>
      </c>
      <c r="O144" s="220">
        <v>2</v>
      </c>
      <c r="P144" s="218">
        <f t="shared" si="22"/>
        <v>6</v>
      </c>
      <c r="Q144" s="220">
        <v>267</v>
      </c>
      <c r="R144" s="220">
        <v>237</v>
      </c>
      <c r="S144" s="221">
        <f t="shared" si="23"/>
        <v>89</v>
      </c>
      <c r="T144" s="218">
        <f t="shared" si="24"/>
        <v>3</v>
      </c>
      <c r="U144" s="136">
        <v>456</v>
      </c>
      <c r="V144" s="136">
        <v>100</v>
      </c>
      <c r="W144" s="218">
        <f t="shared" si="25"/>
        <v>2</v>
      </c>
      <c r="X144" s="136">
        <v>6</v>
      </c>
      <c r="Y144" s="136">
        <v>365</v>
      </c>
      <c r="Z144" s="223">
        <f t="shared" si="18"/>
        <v>19</v>
      </c>
      <c r="AA144" s="223">
        <f t="shared" si="26"/>
        <v>95</v>
      </c>
    </row>
    <row r="145" spans="1:30" s="166" customFormat="1" ht="30" customHeight="1" x14ac:dyDescent="0.25">
      <c r="A145" s="224" t="s">
        <v>24</v>
      </c>
      <c r="B145" s="225">
        <v>65</v>
      </c>
      <c r="C145" s="226" t="s">
        <v>145</v>
      </c>
      <c r="D145" s="226" t="s">
        <v>328</v>
      </c>
      <c r="E145" s="227" t="s">
        <v>638</v>
      </c>
      <c r="F145" s="218">
        <f t="shared" si="19"/>
        <v>2</v>
      </c>
      <c r="G145" s="136">
        <v>4</v>
      </c>
      <c r="H145" s="136">
        <v>1</v>
      </c>
      <c r="I145" s="276">
        <v>1</v>
      </c>
      <c r="J145" s="218">
        <f t="shared" si="20"/>
        <v>2</v>
      </c>
      <c r="K145" s="230">
        <v>87.096774193548384</v>
      </c>
      <c r="L145" s="218">
        <f t="shared" si="21"/>
        <v>3</v>
      </c>
      <c r="M145" s="220">
        <v>2</v>
      </c>
      <c r="N145" s="220">
        <v>2</v>
      </c>
      <c r="O145" s="220">
        <v>2</v>
      </c>
      <c r="P145" s="218">
        <f t="shared" si="22"/>
        <v>6</v>
      </c>
      <c r="Q145" s="220">
        <v>4</v>
      </c>
      <c r="R145" s="220">
        <v>4</v>
      </c>
      <c r="S145" s="221">
        <f t="shared" si="23"/>
        <v>100</v>
      </c>
      <c r="T145" s="218">
        <f t="shared" si="24"/>
        <v>4</v>
      </c>
      <c r="U145" s="136">
        <v>7</v>
      </c>
      <c r="V145" s="136">
        <v>100</v>
      </c>
      <c r="W145" s="218">
        <f t="shared" si="25"/>
        <v>2</v>
      </c>
      <c r="X145" s="194">
        <v>0</v>
      </c>
      <c r="Y145" s="194">
        <v>18</v>
      </c>
      <c r="Z145" s="223">
        <f t="shared" si="18"/>
        <v>19</v>
      </c>
      <c r="AA145" s="223">
        <f t="shared" si="26"/>
        <v>95</v>
      </c>
    </row>
    <row r="146" spans="1:30" s="166" customFormat="1" ht="30" customHeight="1" x14ac:dyDescent="0.25">
      <c r="A146" s="240" t="s">
        <v>26</v>
      </c>
      <c r="B146" s="225">
        <v>85</v>
      </c>
      <c r="C146" s="226" t="s">
        <v>176</v>
      </c>
      <c r="D146" s="226" t="s">
        <v>349</v>
      </c>
      <c r="E146" s="227" t="s">
        <v>638</v>
      </c>
      <c r="F146" s="218">
        <f t="shared" si="19"/>
        <v>2</v>
      </c>
      <c r="G146" s="136">
        <v>121</v>
      </c>
      <c r="H146" s="136">
        <v>6</v>
      </c>
      <c r="I146" s="268">
        <v>6</v>
      </c>
      <c r="J146" s="243">
        <f t="shared" si="20"/>
        <v>2</v>
      </c>
      <c r="K146" s="230">
        <v>95.161290322580655</v>
      </c>
      <c r="L146" s="243">
        <f t="shared" si="21"/>
        <v>4</v>
      </c>
      <c r="M146" s="220">
        <v>2</v>
      </c>
      <c r="N146" s="220">
        <v>2</v>
      </c>
      <c r="O146" s="220">
        <v>1</v>
      </c>
      <c r="P146" s="218">
        <f t="shared" si="22"/>
        <v>5</v>
      </c>
      <c r="Q146" s="220">
        <v>119</v>
      </c>
      <c r="R146" s="220">
        <v>119</v>
      </c>
      <c r="S146" s="244">
        <f t="shared" si="23"/>
        <v>100</v>
      </c>
      <c r="T146" s="243">
        <f t="shared" si="24"/>
        <v>4</v>
      </c>
      <c r="U146" s="136">
        <v>150</v>
      </c>
      <c r="V146" s="136">
        <v>100</v>
      </c>
      <c r="W146" s="218">
        <f t="shared" si="25"/>
        <v>2</v>
      </c>
      <c r="X146" s="136">
        <v>7</v>
      </c>
      <c r="Y146" s="136">
        <v>73</v>
      </c>
      <c r="Z146" s="223">
        <f t="shared" si="18"/>
        <v>19</v>
      </c>
      <c r="AA146" s="223">
        <f t="shared" si="26"/>
        <v>95</v>
      </c>
    </row>
    <row r="147" spans="1:30" s="166" customFormat="1" ht="30" customHeight="1" x14ac:dyDescent="0.25">
      <c r="A147" s="240" t="s">
        <v>28</v>
      </c>
      <c r="B147" s="225">
        <v>93</v>
      </c>
      <c r="C147" s="226" t="s">
        <v>185</v>
      </c>
      <c r="D147" s="226" t="s">
        <v>357</v>
      </c>
      <c r="E147" s="227" t="s">
        <v>638</v>
      </c>
      <c r="F147" s="218">
        <f t="shared" si="19"/>
        <v>2</v>
      </c>
      <c r="G147" s="136">
        <v>21</v>
      </c>
      <c r="H147" s="136">
        <v>1</v>
      </c>
      <c r="I147" s="276">
        <v>1</v>
      </c>
      <c r="J147" s="243">
        <f t="shared" si="20"/>
        <v>2</v>
      </c>
      <c r="K147" s="230">
        <v>93.5</v>
      </c>
      <c r="L147" s="243">
        <f t="shared" si="21"/>
        <v>4</v>
      </c>
      <c r="M147" s="220">
        <v>2</v>
      </c>
      <c r="N147" s="220">
        <v>2</v>
      </c>
      <c r="O147" s="220">
        <v>2</v>
      </c>
      <c r="P147" s="218">
        <f t="shared" si="22"/>
        <v>6</v>
      </c>
      <c r="Q147" s="220">
        <v>19</v>
      </c>
      <c r="R147" s="220">
        <v>17</v>
      </c>
      <c r="S147" s="244">
        <f t="shared" si="23"/>
        <v>89</v>
      </c>
      <c r="T147" s="243">
        <f t="shared" si="24"/>
        <v>3</v>
      </c>
      <c r="U147" s="136">
        <v>22</v>
      </c>
      <c r="V147" s="136">
        <v>100</v>
      </c>
      <c r="W147" s="218">
        <f t="shared" si="25"/>
        <v>2</v>
      </c>
      <c r="X147" s="194">
        <v>0</v>
      </c>
      <c r="Y147" s="194">
        <v>21</v>
      </c>
      <c r="Z147" s="223">
        <f t="shared" si="18"/>
        <v>19</v>
      </c>
      <c r="AA147" s="223">
        <f t="shared" si="26"/>
        <v>95</v>
      </c>
    </row>
    <row r="148" spans="1:30" s="166" customFormat="1" ht="30" customHeight="1" x14ac:dyDescent="0.25">
      <c r="A148" s="247" t="s">
        <v>29</v>
      </c>
      <c r="B148" s="225">
        <v>99</v>
      </c>
      <c r="C148" s="226" t="s">
        <v>191</v>
      </c>
      <c r="D148" s="226" t="s">
        <v>360</v>
      </c>
      <c r="E148" s="227" t="s">
        <v>638</v>
      </c>
      <c r="F148" s="218">
        <f t="shared" si="19"/>
        <v>2</v>
      </c>
      <c r="G148" s="136">
        <v>39</v>
      </c>
      <c r="H148" s="136">
        <v>2</v>
      </c>
      <c r="I148" s="193">
        <v>2</v>
      </c>
      <c r="J148" s="243">
        <f t="shared" si="20"/>
        <v>2</v>
      </c>
      <c r="K148" s="230">
        <v>91.9</v>
      </c>
      <c r="L148" s="243">
        <f t="shared" si="21"/>
        <v>4</v>
      </c>
      <c r="M148" s="220">
        <v>2</v>
      </c>
      <c r="N148" s="220">
        <v>2</v>
      </c>
      <c r="O148" s="220">
        <v>2</v>
      </c>
      <c r="P148" s="218">
        <f t="shared" si="22"/>
        <v>6</v>
      </c>
      <c r="Q148" s="285">
        <v>39</v>
      </c>
      <c r="R148" s="285">
        <v>34</v>
      </c>
      <c r="S148" s="249">
        <f t="shared" si="23"/>
        <v>87</v>
      </c>
      <c r="T148" s="243">
        <f t="shared" si="24"/>
        <v>3</v>
      </c>
      <c r="U148" s="136">
        <v>34</v>
      </c>
      <c r="V148" s="136">
        <v>100</v>
      </c>
      <c r="W148" s="218">
        <f t="shared" si="25"/>
        <v>2</v>
      </c>
      <c r="X148" s="194">
        <v>7</v>
      </c>
      <c r="Y148" s="194">
        <v>57</v>
      </c>
      <c r="Z148" s="223">
        <f t="shared" si="18"/>
        <v>19</v>
      </c>
      <c r="AA148" s="223">
        <f t="shared" si="26"/>
        <v>95</v>
      </c>
    </row>
    <row r="149" spans="1:30" s="166" customFormat="1" ht="30" customHeight="1" x14ac:dyDescent="0.25">
      <c r="A149" s="247" t="s">
        <v>29</v>
      </c>
      <c r="B149" s="225">
        <v>100</v>
      </c>
      <c r="C149" s="226" t="s">
        <v>190</v>
      </c>
      <c r="D149" s="226" t="s">
        <v>362</v>
      </c>
      <c r="E149" s="227" t="s">
        <v>638</v>
      </c>
      <c r="F149" s="218">
        <f t="shared" si="19"/>
        <v>2</v>
      </c>
      <c r="G149" s="136">
        <v>33</v>
      </c>
      <c r="H149" s="136">
        <v>3</v>
      </c>
      <c r="I149" s="193">
        <v>3</v>
      </c>
      <c r="J149" s="243">
        <f t="shared" si="20"/>
        <v>2</v>
      </c>
      <c r="K149" s="230">
        <v>95.2</v>
      </c>
      <c r="L149" s="243">
        <f t="shared" si="21"/>
        <v>4</v>
      </c>
      <c r="M149" s="220">
        <v>2</v>
      </c>
      <c r="N149" s="220">
        <v>2</v>
      </c>
      <c r="O149" s="220">
        <v>2</v>
      </c>
      <c r="P149" s="218">
        <f t="shared" si="22"/>
        <v>6</v>
      </c>
      <c r="Q149" s="285">
        <v>31</v>
      </c>
      <c r="R149" s="285">
        <v>25</v>
      </c>
      <c r="S149" s="249">
        <f t="shared" si="23"/>
        <v>81</v>
      </c>
      <c r="T149" s="243">
        <f t="shared" si="24"/>
        <v>3</v>
      </c>
      <c r="U149" s="136">
        <v>37</v>
      </c>
      <c r="V149" s="136">
        <v>100</v>
      </c>
      <c r="W149" s="218">
        <f t="shared" si="25"/>
        <v>2</v>
      </c>
      <c r="X149" s="194">
        <v>8</v>
      </c>
      <c r="Y149" s="194">
        <v>32</v>
      </c>
      <c r="Z149" s="223">
        <f t="shared" si="18"/>
        <v>19</v>
      </c>
      <c r="AA149" s="223">
        <f t="shared" si="26"/>
        <v>95</v>
      </c>
    </row>
    <row r="150" spans="1:30" s="166" customFormat="1" ht="30" customHeight="1" x14ac:dyDescent="0.25">
      <c r="A150" s="240" t="s">
        <v>30</v>
      </c>
      <c r="B150" s="225">
        <v>108</v>
      </c>
      <c r="C150" s="226" t="s">
        <v>444</v>
      </c>
      <c r="D150" s="226" t="s">
        <v>443</v>
      </c>
      <c r="E150" s="227" t="s">
        <v>638</v>
      </c>
      <c r="F150" s="218">
        <f t="shared" si="19"/>
        <v>2</v>
      </c>
      <c r="G150" s="136">
        <v>11</v>
      </c>
      <c r="H150" s="136">
        <v>1</v>
      </c>
      <c r="I150" s="280">
        <v>1</v>
      </c>
      <c r="J150" s="243">
        <f t="shared" si="20"/>
        <v>2</v>
      </c>
      <c r="K150" s="251">
        <v>87.1</v>
      </c>
      <c r="L150" s="243">
        <f t="shared" si="21"/>
        <v>3</v>
      </c>
      <c r="M150" s="220">
        <v>2</v>
      </c>
      <c r="N150" s="220">
        <v>2</v>
      </c>
      <c r="O150" s="220">
        <v>2</v>
      </c>
      <c r="P150" s="218">
        <f t="shared" si="22"/>
        <v>6</v>
      </c>
      <c r="Q150" s="285">
        <v>11</v>
      </c>
      <c r="R150" s="285">
        <v>11</v>
      </c>
      <c r="S150" s="244">
        <f t="shared" si="23"/>
        <v>100</v>
      </c>
      <c r="T150" s="243">
        <f t="shared" si="24"/>
        <v>4</v>
      </c>
      <c r="U150" s="136">
        <v>10</v>
      </c>
      <c r="V150" s="136">
        <v>100</v>
      </c>
      <c r="W150" s="218">
        <f t="shared" si="25"/>
        <v>2</v>
      </c>
      <c r="X150" s="194">
        <v>0</v>
      </c>
      <c r="Y150" s="194">
        <v>56</v>
      </c>
      <c r="Z150" s="223">
        <f t="shared" si="18"/>
        <v>19</v>
      </c>
      <c r="AA150" s="223">
        <f t="shared" si="26"/>
        <v>95</v>
      </c>
    </row>
    <row r="151" spans="1:30" s="166" customFormat="1" ht="30" customHeight="1" x14ac:dyDescent="0.25">
      <c r="A151" s="240" t="s">
        <v>30</v>
      </c>
      <c r="B151" s="225">
        <v>109</v>
      </c>
      <c r="C151" s="226" t="s">
        <v>201</v>
      </c>
      <c r="D151" s="226" t="s">
        <v>439</v>
      </c>
      <c r="E151" s="227" t="s">
        <v>638</v>
      </c>
      <c r="F151" s="218">
        <f t="shared" si="19"/>
        <v>2</v>
      </c>
      <c r="G151" s="136">
        <v>14</v>
      </c>
      <c r="H151" s="136">
        <v>1</v>
      </c>
      <c r="I151" s="280">
        <v>1</v>
      </c>
      <c r="J151" s="243">
        <f t="shared" si="20"/>
        <v>2</v>
      </c>
      <c r="K151" s="251">
        <v>88.7</v>
      </c>
      <c r="L151" s="243">
        <f t="shared" si="21"/>
        <v>3</v>
      </c>
      <c r="M151" s="220">
        <v>2</v>
      </c>
      <c r="N151" s="220">
        <v>2</v>
      </c>
      <c r="O151" s="220">
        <v>2</v>
      </c>
      <c r="P151" s="218">
        <f t="shared" si="22"/>
        <v>6</v>
      </c>
      <c r="Q151" s="285">
        <v>14</v>
      </c>
      <c r="R151" s="285">
        <v>14</v>
      </c>
      <c r="S151" s="244">
        <f t="shared" si="23"/>
        <v>100</v>
      </c>
      <c r="T151" s="243">
        <f t="shared" si="24"/>
        <v>4</v>
      </c>
      <c r="U151" s="136">
        <v>17</v>
      </c>
      <c r="V151" s="136">
        <v>100</v>
      </c>
      <c r="W151" s="218">
        <f t="shared" si="25"/>
        <v>2</v>
      </c>
      <c r="X151" s="194">
        <v>1</v>
      </c>
      <c r="Y151" s="194">
        <v>27</v>
      </c>
      <c r="Z151" s="223">
        <f t="shared" si="18"/>
        <v>19</v>
      </c>
      <c r="AA151" s="223">
        <f t="shared" si="26"/>
        <v>95</v>
      </c>
    </row>
    <row r="152" spans="1:30" s="110" customFormat="1" ht="30" customHeight="1" x14ac:dyDescent="0.25">
      <c r="A152" s="260" t="s">
        <v>31</v>
      </c>
      <c r="B152" s="225">
        <v>124</v>
      </c>
      <c r="C152" s="158" t="s">
        <v>206</v>
      </c>
      <c r="D152" s="261" t="s">
        <v>256</v>
      </c>
      <c r="E152" s="137" t="s">
        <v>638</v>
      </c>
      <c r="F152" s="12">
        <f t="shared" si="19"/>
        <v>2</v>
      </c>
      <c r="G152" s="136">
        <v>30</v>
      </c>
      <c r="H152" s="136">
        <v>2</v>
      </c>
      <c r="I152" s="278">
        <v>2</v>
      </c>
      <c r="J152" s="71">
        <f t="shared" si="20"/>
        <v>2</v>
      </c>
      <c r="K152" s="284">
        <v>93.548387096774192</v>
      </c>
      <c r="L152" s="71">
        <f t="shared" si="21"/>
        <v>4</v>
      </c>
      <c r="M152" s="287">
        <v>2</v>
      </c>
      <c r="N152" s="288">
        <v>2</v>
      </c>
      <c r="O152" s="288">
        <v>2</v>
      </c>
      <c r="P152" s="147">
        <f t="shared" si="22"/>
        <v>6</v>
      </c>
      <c r="Q152" s="136">
        <v>29</v>
      </c>
      <c r="R152" s="136">
        <v>24</v>
      </c>
      <c r="S152" s="292">
        <f t="shared" si="23"/>
        <v>83</v>
      </c>
      <c r="T152" s="71">
        <f t="shared" si="24"/>
        <v>3</v>
      </c>
      <c r="U152" s="136">
        <v>32</v>
      </c>
      <c r="V152" s="136">
        <v>97</v>
      </c>
      <c r="W152" s="12">
        <f t="shared" si="25"/>
        <v>2</v>
      </c>
      <c r="X152" s="194">
        <v>2</v>
      </c>
      <c r="Y152" s="194">
        <v>84</v>
      </c>
      <c r="Z152" s="16">
        <f t="shared" si="18"/>
        <v>19</v>
      </c>
      <c r="AA152" s="16">
        <f t="shared" si="26"/>
        <v>95</v>
      </c>
      <c r="AD152" s="111"/>
    </row>
    <row r="153" spans="1:30" s="110" customFormat="1" ht="30" customHeight="1" x14ac:dyDescent="0.25">
      <c r="A153" s="259" t="s">
        <v>32</v>
      </c>
      <c r="B153" s="225">
        <v>137</v>
      </c>
      <c r="C153" s="159" t="s">
        <v>155</v>
      </c>
      <c r="D153" s="262" t="s">
        <v>258</v>
      </c>
      <c r="E153" s="137" t="s">
        <v>638</v>
      </c>
      <c r="F153" s="12">
        <f t="shared" si="19"/>
        <v>2</v>
      </c>
      <c r="G153" s="136">
        <v>60</v>
      </c>
      <c r="H153" s="136">
        <v>5</v>
      </c>
      <c r="I153" s="278">
        <v>5</v>
      </c>
      <c r="J153" s="71">
        <f t="shared" si="20"/>
        <v>2</v>
      </c>
      <c r="K153" s="284">
        <v>88.709677419354833</v>
      </c>
      <c r="L153" s="12">
        <f t="shared" si="21"/>
        <v>3</v>
      </c>
      <c r="M153" s="142">
        <v>2</v>
      </c>
      <c r="N153" s="175">
        <v>2</v>
      </c>
      <c r="O153" s="175">
        <v>2</v>
      </c>
      <c r="P153" s="147">
        <f t="shared" si="22"/>
        <v>6</v>
      </c>
      <c r="Q153" s="136">
        <v>59</v>
      </c>
      <c r="R153" s="136">
        <v>58</v>
      </c>
      <c r="S153" s="63">
        <f t="shared" si="23"/>
        <v>98</v>
      </c>
      <c r="T153" s="12">
        <f t="shared" si="24"/>
        <v>4</v>
      </c>
      <c r="U153" s="136">
        <v>100</v>
      </c>
      <c r="V153" s="136">
        <v>100</v>
      </c>
      <c r="W153" s="12">
        <f t="shared" si="25"/>
        <v>2</v>
      </c>
      <c r="X153" s="194">
        <v>1</v>
      </c>
      <c r="Y153" s="194">
        <v>171</v>
      </c>
      <c r="Z153" s="16">
        <f t="shared" si="18"/>
        <v>19</v>
      </c>
      <c r="AA153" s="16">
        <f t="shared" si="26"/>
        <v>95</v>
      </c>
      <c r="AD153" s="111"/>
    </row>
    <row r="154" spans="1:30" s="110" customFormat="1" ht="30" customHeight="1" x14ac:dyDescent="0.25">
      <c r="A154" s="259" t="s">
        <v>32</v>
      </c>
      <c r="B154" s="225">
        <v>138</v>
      </c>
      <c r="C154" s="159" t="s">
        <v>162</v>
      </c>
      <c r="D154" s="262" t="s">
        <v>261</v>
      </c>
      <c r="E154" s="137" t="s">
        <v>638</v>
      </c>
      <c r="F154" s="12">
        <f t="shared" si="19"/>
        <v>2</v>
      </c>
      <c r="G154" s="136">
        <v>50</v>
      </c>
      <c r="H154" s="136">
        <v>3</v>
      </c>
      <c r="I154" s="278">
        <v>3</v>
      </c>
      <c r="J154" s="71">
        <f t="shared" si="20"/>
        <v>2</v>
      </c>
      <c r="K154" s="284">
        <v>80.645161290322577</v>
      </c>
      <c r="L154" s="12">
        <f t="shared" si="21"/>
        <v>3</v>
      </c>
      <c r="M154" s="142">
        <v>2</v>
      </c>
      <c r="N154" s="175">
        <v>2</v>
      </c>
      <c r="O154" s="175">
        <v>2</v>
      </c>
      <c r="P154" s="147">
        <f t="shared" si="22"/>
        <v>6</v>
      </c>
      <c r="Q154" s="136">
        <v>49</v>
      </c>
      <c r="R154" s="136">
        <v>46</v>
      </c>
      <c r="S154" s="63">
        <f t="shared" si="23"/>
        <v>94</v>
      </c>
      <c r="T154" s="12">
        <f t="shared" si="24"/>
        <v>4</v>
      </c>
      <c r="U154" s="136">
        <v>53</v>
      </c>
      <c r="V154" s="136">
        <v>100</v>
      </c>
      <c r="W154" s="12">
        <f t="shared" si="25"/>
        <v>2</v>
      </c>
      <c r="X154" s="194">
        <v>3</v>
      </c>
      <c r="Y154" s="194">
        <v>157</v>
      </c>
      <c r="Z154" s="16">
        <f t="shared" si="18"/>
        <v>19</v>
      </c>
      <c r="AA154" s="16">
        <f t="shared" si="26"/>
        <v>95</v>
      </c>
      <c r="AD154" s="111"/>
    </row>
    <row r="155" spans="1:30" s="110" customFormat="1" ht="30" customHeight="1" x14ac:dyDescent="0.25">
      <c r="A155" s="259" t="s">
        <v>32</v>
      </c>
      <c r="B155" s="225">
        <v>139</v>
      </c>
      <c r="C155" s="159" t="s">
        <v>166</v>
      </c>
      <c r="D155" s="262" t="s">
        <v>380</v>
      </c>
      <c r="E155" s="137" t="s">
        <v>638</v>
      </c>
      <c r="F155" s="12">
        <f t="shared" si="19"/>
        <v>2</v>
      </c>
      <c r="G155" s="136">
        <v>51</v>
      </c>
      <c r="H155" s="136">
        <v>3</v>
      </c>
      <c r="I155" s="278">
        <v>3</v>
      </c>
      <c r="J155" s="71">
        <f t="shared" si="20"/>
        <v>2</v>
      </c>
      <c r="K155" s="284">
        <v>85.483870967741936</v>
      </c>
      <c r="L155" s="12">
        <f t="shared" si="21"/>
        <v>3</v>
      </c>
      <c r="M155" s="142">
        <v>2</v>
      </c>
      <c r="N155" s="175">
        <v>2</v>
      </c>
      <c r="O155" s="175">
        <v>2</v>
      </c>
      <c r="P155" s="147">
        <f t="shared" si="22"/>
        <v>6</v>
      </c>
      <c r="Q155" s="136">
        <v>49</v>
      </c>
      <c r="R155" s="136">
        <v>49</v>
      </c>
      <c r="S155" s="63">
        <f t="shared" si="23"/>
        <v>100</v>
      </c>
      <c r="T155" s="12">
        <f t="shared" si="24"/>
        <v>4</v>
      </c>
      <c r="U155" s="136">
        <v>77</v>
      </c>
      <c r="V155" s="136">
        <v>100</v>
      </c>
      <c r="W155" s="12">
        <f t="shared" si="25"/>
        <v>2</v>
      </c>
      <c r="X155" s="194">
        <v>3</v>
      </c>
      <c r="Y155" s="194">
        <v>13</v>
      </c>
      <c r="Z155" s="16">
        <f t="shared" si="18"/>
        <v>19</v>
      </c>
      <c r="AA155" s="16">
        <f t="shared" si="26"/>
        <v>95</v>
      </c>
      <c r="AD155" s="111"/>
    </row>
    <row r="156" spans="1:30" s="110" customFormat="1" ht="30" customHeight="1" x14ac:dyDescent="0.25">
      <c r="A156" s="259" t="s">
        <v>32</v>
      </c>
      <c r="B156" s="225">
        <v>140</v>
      </c>
      <c r="C156" s="159" t="s">
        <v>163</v>
      </c>
      <c r="D156" s="262" t="s">
        <v>379</v>
      </c>
      <c r="E156" s="137" t="s">
        <v>638</v>
      </c>
      <c r="F156" s="12">
        <f t="shared" si="19"/>
        <v>2</v>
      </c>
      <c r="G156" s="136">
        <v>193</v>
      </c>
      <c r="H156" s="136">
        <v>11</v>
      </c>
      <c r="I156" s="278">
        <v>11</v>
      </c>
      <c r="J156" s="71">
        <f t="shared" si="20"/>
        <v>2</v>
      </c>
      <c r="K156" s="284">
        <v>87.096774193548384</v>
      </c>
      <c r="L156" s="12">
        <f t="shared" si="21"/>
        <v>3</v>
      </c>
      <c r="M156" s="142">
        <v>2</v>
      </c>
      <c r="N156" s="175">
        <v>2</v>
      </c>
      <c r="O156" s="175">
        <v>2</v>
      </c>
      <c r="P156" s="147">
        <f t="shared" si="22"/>
        <v>6</v>
      </c>
      <c r="Q156" s="136">
        <v>193</v>
      </c>
      <c r="R156" s="136">
        <v>187</v>
      </c>
      <c r="S156" s="63">
        <f t="shared" si="23"/>
        <v>97</v>
      </c>
      <c r="T156" s="12">
        <f t="shared" si="24"/>
        <v>4</v>
      </c>
      <c r="U156" s="136">
        <v>276</v>
      </c>
      <c r="V156" s="136">
        <v>100</v>
      </c>
      <c r="W156" s="12">
        <f t="shared" si="25"/>
        <v>2</v>
      </c>
      <c r="X156" s="194">
        <v>101</v>
      </c>
      <c r="Y156" s="194">
        <v>627</v>
      </c>
      <c r="Z156" s="16">
        <f t="shared" si="18"/>
        <v>19</v>
      </c>
      <c r="AA156" s="16">
        <f t="shared" si="26"/>
        <v>95</v>
      </c>
      <c r="AD156" s="111"/>
    </row>
    <row r="157" spans="1:30" s="110" customFormat="1" ht="30" customHeight="1" x14ac:dyDescent="0.25">
      <c r="A157" s="260" t="s">
        <v>33</v>
      </c>
      <c r="B157" s="225">
        <v>148</v>
      </c>
      <c r="C157" s="138" t="s">
        <v>218</v>
      </c>
      <c r="D157" s="153" t="s">
        <v>382</v>
      </c>
      <c r="E157" s="137" t="s">
        <v>638</v>
      </c>
      <c r="F157" s="12">
        <f t="shared" si="19"/>
        <v>2</v>
      </c>
      <c r="G157" s="136">
        <v>59</v>
      </c>
      <c r="H157" s="136">
        <v>3</v>
      </c>
      <c r="I157" s="270">
        <v>3</v>
      </c>
      <c r="J157" s="71">
        <f t="shared" si="20"/>
        <v>2</v>
      </c>
      <c r="K157" s="283">
        <v>88.709677419354833</v>
      </c>
      <c r="L157" s="71">
        <f t="shared" si="21"/>
        <v>3</v>
      </c>
      <c r="M157" s="142">
        <v>2</v>
      </c>
      <c r="N157" s="175">
        <v>2</v>
      </c>
      <c r="O157" s="175">
        <v>2</v>
      </c>
      <c r="P157" s="147">
        <f t="shared" si="22"/>
        <v>6</v>
      </c>
      <c r="Q157" s="289">
        <v>56</v>
      </c>
      <c r="R157" s="289">
        <v>51</v>
      </c>
      <c r="S157" s="292">
        <f t="shared" si="23"/>
        <v>91</v>
      </c>
      <c r="T157" s="71">
        <f t="shared" si="24"/>
        <v>4</v>
      </c>
      <c r="U157" s="136">
        <v>57</v>
      </c>
      <c r="V157" s="136">
        <v>100</v>
      </c>
      <c r="W157" s="12">
        <f t="shared" si="25"/>
        <v>2</v>
      </c>
      <c r="X157" s="194">
        <v>1</v>
      </c>
      <c r="Y157" s="194">
        <v>48</v>
      </c>
      <c r="Z157" s="16">
        <f t="shared" si="18"/>
        <v>19</v>
      </c>
      <c r="AA157" s="16">
        <f t="shared" si="26"/>
        <v>95</v>
      </c>
      <c r="AD157" s="111"/>
    </row>
    <row r="158" spans="1:30" s="110" customFormat="1" ht="30" customHeight="1" x14ac:dyDescent="0.25">
      <c r="A158" s="260" t="s">
        <v>33</v>
      </c>
      <c r="B158" s="225">
        <v>149</v>
      </c>
      <c r="C158" s="138" t="s">
        <v>213</v>
      </c>
      <c r="D158" s="153" t="s">
        <v>384</v>
      </c>
      <c r="E158" s="137" t="s">
        <v>638</v>
      </c>
      <c r="F158" s="12">
        <f t="shared" si="19"/>
        <v>2</v>
      </c>
      <c r="G158" s="136">
        <v>40</v>
      </c>
      <c r="H158" s="136">
        <v>4</v>
      </c>
      <c r="I158" s="270">
        <v>4</v>
      </c>
      <c r="J158" s="71">
        <f t="shared" si="20"/>
        <v>2</v>
      </c>
      <c r="K158" s="283">
        <v>82.258064516129039</v>
      </c>
      <c r="L158" s="71">
        <f t="shared" si="21"/>
        <v>3</v>
      </c>
      <c r="M158" s="142">
        <v>2</v>
      </c>
      <c r="N158" s="175">
        <v>2</v>
      </c>
      <c r="O158" s="175">
        <v>2</v>
      </c>
      <c r="P158" s="147">
        <f t="shared" si="22"/>
        <v>6</v>
      </c>
      <c r="Q158" s="289">
        <v>37</v>
      </c>
      <c r="R158" s="289">
        <v>35</v>
      </c>
      <c r="S158" s="292">
        <f t="shared" si="23"/>
        <v>95</v>
      </c>
      <c r="T158" s="71">
        <f t="shared" si="24"/>
        <v>4</v>
      </c>
      <c r="U158" s="136">
        <v>63</v>
      </c>
      <c r="V158" s="136">
        <v>100</v>
      </c>
      <c r="W158" s="12">
        <f t="shared" si="25"/>
        <v>2</v>
      </c>
      <c r="X158" s="194">
        <v>0</v>
      </c>
      <c r="Y158" s="194">
        <v>67</v>
      </c>
      <c r="Z158" s="16">
        <f t="shared" si="18"/>
        <v>19</v>
      </c>
      <c r="AA158" s="16">
        <f t="shared" si="26"/>
        <v>95</v>
      </c>
      <c r="AD158" s="111"/>
    </row>
    <row r="159" spans="1:30" s="110" customFormat="1" ht="30" customHeight="1" x14ac:dyDescent="0.25">
      <c r="A159" s="76" t="s">
        <v>34</v>
      </c>
      <c r="B159" s="225">
        <v>180</v>
      </c>
      <c r="C159" s="138" t="s">
        <v>223</v>
      </c>
      <c r="D159" s="153" t="s">
        <v>388</v>
      </c>
      <c r="E159" s="137" t="s">
        <v>638</v>
      </c>
      <c r="F159" s="71">
        <f t="shared" si="19"/>
        <v>2</v>
      </c>
      <c r="G159" s="136">
        <v>8</v>
      </c>
      <c r="H159" s="136">
        <v>6</v>
      </c>
      <c r="I159" s="148">
        <v>6</v>
      </c>
      <c r="J159" s="71">
        <f t="shared" si="20"/>
        <v>2</v>
      </c>
      <c r="K159" s="146">
        <v>87.096774193548384</v>
      </c>
      <c r="L159" s="71">
        <f t="shared" si="21"/>
        <v>3</v>
      </c>
      <c r="M159" s="142">
        <v>2</v>
      </c>
      <c r="N159" s="175">
        <v>2</v>
      </c>
      <c r="O159" s="175">
        <v>2</v>
      </c>
      <c r="P159" s="147">
        <f t="shared" si="22"/>
        <v>6</v>
      </c>
      <c r="Q159" s="136">
        <v>155</v>
      </c>
      <c r="R159" s="136">
        <v>153</v>
      </c>
      <c r="S159" s="63">
        <f t="shared" si="23"/>
        <v>99</v>
      </c>
      <c r="T159" s="71">
        <f t="shared" si="24"/>
        <v>4</v>
      </c>
      <c r="U159" s="136">
        <v>8</v>
      </c>
      <c r="V159" s="136">
        <v>100</v>
      </c>
      <c r="W159" s="12">
        <f t="shared" si="25"/>
        <v>2</v>
      </c>
      <c r="X159" s="194">
        <v>61</v>
      </c>
      <c r="Y159" s="194">
        <v>622</v>
      </c>
      <c r="Z159" s="16">
        <f t="shared" si="18"/>
        <v>19</v>
      </c>
      <c r="AA159" s="16">
        <f t="shared" si="26"/>
        <v>95</v>
      </c>
      <c r="AD159" s="111"/>
    </row>
    <row r="160" spans="1:30" s="110" customFormat="1" ht="30" customHeight="1" x14ac:dyDescent="0.25">
      <c r="A160" s="76" t="s">
        <v>34</v>
      </c>
      <c r="B160" s="225">
        <v>181</v>
      </c>
      <c r="C160" s="138" t="s">
        <v>224</v>
      </c>
      <c r="D160" s="153" t="s">
        <v>405</v>
      </c>
      <c r="E160" s="137" t="s">
        <v>638</v>
      </c>
      <c r="F160" s="71">
        <f t="shared" si="19"/>
        <v>2</v>
      </c>
      <c r="G160" s="136">
        <v>64</v>
      </c>
      <c r="H160" s="136">
        <v>10</v>
      </c>
      <c r="I160" s="148">
        <v>10</v>
      </c>
      <c r="J160" s="71">
        <f t="shared" si="20"/>
        <v>2</v>
      </c>
      <c r="K160" s="146">
        <v>82.258064516129039</v>
      </c>
      <c r="L160" s="71">
        <f t="shared" si="21"/>
        <v>3</v>
      </c>
      <c r="M160" s="142">
        <v>2</v>
      </c>
      <c r="N160" s="175">
        <v>2</v>
      </c>
      <c r="O160" s="175">
        <v>2</v>
      </c>
      <c r="P160" s="147">
        <f t="shared" si="22"/>
        <v>6</v>
      </c>
      <c r="Q160" s="136">
        <v>228</v>
      </c>
      <c r="R160" s="136">
        <v>220</v>
      </c>
      <c r="S160" s="63">
        <f t="shared" si="23"/>
        <v>96</v>
      </c>
      <c r="T160" s="71">
        <f t="shared" si="24"/>
        <v>4</v>
      </c>
      <c r="U160" s="136">
        <v>70</v>
      </c>
      <c r="V160" s="136">
        <v>100</v>
      </c>
      <c r="W160" s="12">
        <f t="shared" si="25"/>
        <v>2</v>
      </c>
      <c r="X160" s="194">
        <v>31</v>
      </c>
      <c r="Y160" s="194">
        <v>691</v>
      </c>
      <c r="Z160" s="16">
        <f t="shared" si="18"/>
        <v>19</v>
      </c>
      <c r="AA160" s="16">
        <f t="shared" si="26"/>
        <v>95</v>
      </c>
      <c r="AD160" s="111"/>
    </row>
    <row r="161" spans="1:30" s="110" customFormat="1" ht="30" customHeight="1" x14ac:dyDescent="0.25">
      <c r="A161" s="76" t="s">
        <v>34</v>
      </c>
      <c r="B161" s="225">
        <v>182</v>
      </c>
      <c r="C161" s="138" t="s">
        <v>230</v>
      </c>
      <c r="D161" s="153" t="s">
        <v>390</v>
      </c>
      <c r="E161" s="137" t="s">
        <v>638</v>
      </c>
      <c r="F161" s="71">
        <f t="shared" si="19"/>
        <v>2</v>
      </c>
      <c r="G161" s="136">
        <v>10</v>
      </c>
      <c r="H161" s="136">
        <v>4</v>
      </c>
      <c r="I161" s="148">
        <v>4</v>
      </c>
      <c r="J161" s="71">
        <f t="shared" si="20"/>
        <v>2</v>
      </c>
      <c r="K161" s="146">
        <v>91.935483870967744</v>
      </c>
      <c r="L161" s="71">
        <f t="shared" si="21"/>
        <v>4</v>
      </c>
      <c r="M161" s="142">
        <v>2</v>
      </c>
      <c r="N161" s="175">
        <v>2</v>
      </c>
      <c r="O161" s="175">
        <v>2</v>
      </c>
      <c r="P161" s="147">
        <f t="shared" si="22"/>
        <v>6</v>
      </c>
      <c r="Q161" s="136">
        <v>68</v>
      </c>
      <c r="R161" s="136">
        <v>60</v>
      </c>
      <c r="S161" s="63">
        <f t="shared" si="23"/>
        <v>88</v>
      </c>
      <c r="T161" s="71">
        <f t="shared" si="24"/>
        <v>3</v>
      </c>
      <c r="U161" s="136">
        <v>11</v>
      </c>
      <c r="V161" s="136">
        <v>100</v>
      </c>
      <c r="W161" s="12">
        <f t="shared" si="25"/>
        <v>2</v>
      </c>
      <c r="X161" s="194">
        <v>10</v>
      </c>
      <c r="Y161" s="194">
        <v>51</v>
      </c>
      <c r="Z161" s="16">
        <f t="shared" si="18"/>
        <v>19</v>
      </c>
      <c r="AA161" s="16">
        <f t="shared" si="26"/>
        <v>95</v>
      </c>
      <c r="AD161" s="111"/>
    </row>
    <row r="162" spans="1:30" s="110" customFormat="1" ht="30" customHeight="1" x14ac:dyDescent="0.25">
      <c r="A162" s="76" t="s">
        <v>34</v>
      </c>
      <c r="B162" s="225">
        <v>183</v>
      </c>
      <c r="C162" s="138" t="s">
        <v>231</v>
      </c>
      <c r="D162" s="153" t="s">
        <v>424</v>
      </c>
      <c r="E162" s="137" t="s">
        <v>638</v>
      </c>
      <c r="F162" s="71">
        <f t="shared" si="19"/>
        <v>2</v>
      </c>
      <c r="G162" s="136">
        <v>31</v>
      </c>
      <c r="H162" s="136">
        <v>5</v>
      </c>
      <c r="I162" s="148">
        <v>5</v>
      </c>
      <c r="J162" s="71">
        <f t="shared" si="20"/>
        <v>2</v>
      </c>
      <c r="K162" s="146">
        <v>85.483870967741936</v>
      </c>
      <c r="L162" s="71">
        <f t="shared" si="21"/>
        <v>3</v>
      </c>
      <c r="M162" s="142">
        <v>2</v>
      </c>
      <c r="N162" s="175">
        <v>2</v>
      </c>
      <c r="O162" s="175">
        <v>2</v>
      </c>
      <c r="P162" s="147">
        <f t="shared" si="22"/>
        <v>6</v>
      </c>
      <c r="Q162" s="136">
        <v>106</v>
      </c>
      <c r="R162" s="136">
        <v>104</v>
      </c>
      <c r="S162" s="63">
        <f t="shared" si="23"/>
        <v>98</v>
      </c>
      <c r="T162" s="71">
        <f t="shared" si="24"/>
        <v>4</v>
      </c>
      <c r="U162" s="136">
        <v>33</v>
      </c>
      <c r="V162" s="136">
        <v>94</v>
      </c>
      <c r="W162" s="12">
        <f t="shared" si="25"/>
        <v>2</v>
      </c>
      <c r="X162" s="194">
        <v>12</v>
      </c>
      <c r="Y162" s="194">
        <v>49</v>
      </c>
      <c r="Z162" s="16">
        <f t="shared" si="18"/>
        <v>19</v>
      </c>
      <c r="AA162" s="16">
        <f t="shared" si="26"/>
        <v>95</v>
      </c>
      <c r="AD162" s="111"/>
    </row>
    <row r="163" spans="1:30" s="110" customFormat="1" ht="30" customHeight="1" x14ac:dyDescent="0.25">
      <c r="A163" s="76" t="s">
        <v>34</v>
      </c>
      <c r="B163" s="225">
        <v>184</v>
      </c>
      <c r="C163" s="138" t="s">
        <v>599</v>
      </c>
      <c r="D163" s="153" t="s">
        <v>393</v>
      </c>
      <c r="E163" s="137" t="s">
        <v>638</v>
      </c>
      <c r="F163" s="71">
        <f t="shared" si="19"/>
        <v>2</v>
      </c>
      <c r="G163" s="136">
        <v>30</v>
      </c>
      <c r="H163" s="136">
        <v>4</v>
      </c>
      <c r="I163" s="148">
        <v>4</v>
      </c>
      <c r="J163" s="71">
        <f t="shared" si="20"/>
        <v>2</v>
      </c>
      <c r="K163" s="146">
        <v>85.483870967741936</v>
      </c>
      <c r="L163" s="71">
        <f t="shared" si="21"/>
        <v>3</v>
      </c>
      <c r="M163" s="142">
        <v>2</v>
      </c>
      <c r="N163" s="175">
        <v>2</v>
      </c>
      <c r="O163" s="175">
        <v>2</v>
      </c>
      <c r="P163" s="147">
        <f t="shared" si="22"/>
        <v>6</v>
      </c>
      <c r="Q163" s="136">
        <v>106</v>
      </c>
      <c r="R163" s="136">
        <v>101</v>
      </c>
      <c r="S163" s="63">
        <f t="shared" si="23"/>
        <v>95</v>
      </c>
      <c r="T163" s="71">
        <f t="shared" si="24"/>
        <v>4</v>
      </c>
      <c r="U163" s="136">
        <v>32</v>
      </c>
      <c r="V163" s="136">
        <v>100</v>
      </c>
      <c r="W163" s="12">
        <f t="shared" si="25"/>
        <v>2</v>
      </c>
      <c r="X163" s="194">
        <v>9</v>
      </c>
      <c r="Y163" s="194">
        <v>78</v>
      </c>
      <c r="Z163" s="16">
        <f t="shared" si="18"/>
        <v>19</v>
      </c>
      <c r="AA163" s="16">
        <f t="shared" si="26"/>
        <v>95</v>
      </c>
      <c r="AD163" s="111"/>
    </row>
    <row r="164" spans="1:30" s="110" customFormat="1" ht="30" customHeight="1" x14ac:dyDescent="0.25">
      <c r="A164" s="76" t="s">
        <v>34</v>
      </c>
      <c r="B164" s="225">
        <v>185</v>
      </c>
      <c r="C164" s="138" t="s">
        <v>235</v>
      </c>
      <c r="D164" s="153" t="s">
        <v>413</v>
      </c>
      <c r="E164" s="137" t="s">
        <v>638</v>
      </c>
      <c r="F164" s="71">
        <f t="shared" si="19"/>
        <v>2</v>
      </c>
      <c r="G164" s="136">
        <v>52</v>
      </c>
      <c r="H164" s="136">
        <v>10</v>
      </c>
      <c r="I164" s="148">
        <v>10</v>
      </c>
      <c r="J164" s="71">
        <f t="shared" si="20"/>
        <v>2</v>
      </c>
      <c r="K164" s="146">
        <v>90.322580645161281</v>
      </c>
      <c r="L164" s="71">
        <f t="shared" si="21"/>
        <v>4</v>
      </c>
      <c r="M164" s="142">
        <v>2</v>
      </c>
      <c r="N164" s="175">
        <v>2</v>
      </c>
      <c r="O164" s="175">
        <v>2</v>
      </c>
      <c r="P164" s="147">
        <f t="shared" si="22"/>
        <v>6</v>
      </c>
      <c r="Q164" s="136">
        <v>259</v>
      </c>
      <c r="R164" s="136">
        <v>232</v>
      </c>
      <c r="S164" s="63">
        <f t="shared" si="23"/>
        <v>90</v>
      </c>
      <c r="T164" s="71">
        <f t="shared" si="24"/>
        <v>3</v>
      </c>
      <c r="U164" s="136">
        <v>73</v>
      </c>
      <c r="V164" s="136">
        <v>100</v>
      </c>
      <c r="W164" s="12">
        <f t="shared" si="25"/>
        <v>2</v>
      </c>
      <c r="X164" s="194">
        <v>77</v>
      </c>
      <c r="Y164" s="194">
        <v>137</v>
      </c>
      <c r="Z164" s="16">
        <f t="shared" si="18"/>
        <v>19</v>
      </c>
      <c r="AA164" s="16">
        <f t="shared" si="26"/>
        <v>95</v>
      </c>
      <c r="AD164" s="111"/>
    </row>
    <row r="165" spans="1:30" s="110" customFormat="1" ht="30" customHeight="1" x14ac:dyDescent="0.25">
      <c r="A165" s="76" t="s">
        <v>34</v>
      </c>
      <c r="B165" s="225">
        <v>186</v>
      </c>
      <c r="C165" s="138" t="s">
        <v>611</v>
      </c>
      <c r="D165" s="153" t="s">
        <v>414</v>
      </c>
      <c r="E165" s="137" t="s">
        <v>638</v>
      </c>
      <c r="F165" s="71">
        <f t="shared" si="19"/>
        <v>2</v>
      </c>
      <c r="G165" s="136">
        <v>108</v>
      </c>
      <c r="H165" s="136">
        <v>12</v>
      </c>
      <c r="I165" s="148">
        <v>12</v>
      </c>
      <c r="J165" s="71">
        <f t="shared" si="20"/>
        <v>2</v>
      </c>
      <c r="K165" s="146">
        <v>100</v>
      </c>
      <c r="L165" s="71">
        <f t="shared" si="21"/>
        <v>4</v>
      </c>
      <c r="M165" s="142">
        <v>1</v>
      </c>
      <c r="N165" s="175">
        <v>2</v>
      </c>
      <c r="O165" s="175">
        <v>2</v>
      </c>
      <c r="P165" s="147">
        <f t="shared" si="22"/>
        <v>5</v>
      </c>
      <c r="Q165" s="136">
        <v>310</v>
      </c>
      <c r="R165" s="136">
        <v>306</v>
      </c>
      <c r="S165" s="63">
        <f t="shared" si="23"/>
        <v>99</v>
      </c>
      <c r="T165" s="71">
        <f t="shared" si="24"/>
        <v>4</v>
      </c>
      <c r="U165" s="136">
        <v>117</v>
      </c>
      <c r="V165" s="136">
        <v>98</v>
      </c>
      <c r="W165" s="12">
        <f t="shared" si="25"/>
        <v>2</v>
      </c>
      <c r="X165" s="194">
        <v>28</v>
      </c>
      <c r="Y165" s="194">
        <v>170</v>
      </c>
      <c r="Z165" s="16">
        <f t="shared" si="18"/>
        <v>19</v>
      </c>
      <c r="AA165" s="16">
        <f t="shared" si="26"/>
        <v>95</v>
      </c>
      <c r="AD165" s="111"/>
    </row>
    <row r="166" spans="1:30" s="111" customFormat="1" ht="30" customHeight="1" x14ac:dyDescent="0.25">
      <c r="A166" s="76" t="s">
        <v>34</v>
      </c>
      <c r="B166" s="225">
        <v>187</v>
      </c>
      <c r="C166" s="138" t="s">
        <v>236</v>
      </c>
      <c r="D166" s="153" t="s">
        <v>431</v>
      </c>
      <c r="E166" s="137" t="s">
        <v>638</v>
      </c>
      <c r="F166" s="71">
        <f t="shared" si="19"/>
        <v>2</v>
      </c>
      <c r="G166" s="136">
        <v>75</v>
      </c>
      <c r="H166" s="136">
        <v>14</v>
      </c>
      <c r="I166" s="148">
        <v>14</v>
      </c>
      <c r="J166" s="71">
        <f t="shared" si="20"/>
        <v>2</v>
      </c>
      <c r="K166" s="146">
        <v>88.709677419354833</v>
      </c>
      <c r="L166" s="71">
        <f t="shared" si="21"/>
        <v>3</v>
      </c>
      <c r="M166" s="142">
        <v>2</v>
      </c>
      <c r="N166" s="175">
        <v>2</v>
      </c>
      <c r="O166" s="175">
        <v>2</v>
      </c>
      <c r="P166" s="147">
        <f t="shared" si="22"/>
        <v>6</v>
      </c>
      <c r="Q166" s="136">
        <v>313</v>
      </c>
      <c r="R166" s="136">
        <v>311</v>
      </c>
      <c r="S166" s="63">
        <f t="shared" si="23"/>
        <v>99</v>
      </c>
      <c r="T166" s="71">
        <f t="shared" si="24"/>
        <v>4</v>
      </c>
      <c r="U166" s="136">
        <v>79</v>
      </c>
      <c r="V166" s="136">
        <v>100</v>
      </c>
      <c r="W166" s="12">
        <f t="shared" si="25"/>
        <v>2</v>
      </c>
      <c r="X166" s="194">
        <v>94</v>
      </c>
      <c r="Y166" s="194">
        <v>340</v>
      </c>
      <c r="Z166" s="16">
        <f t="shared" si="18"/>
        <v>19</v>
      </c>
      <c r="AA166" s="16">
        <f t="shared" si="26"/>
        <v>95</v>
      </c>
    </row>
    <row r="167" spans="1:30" s="111" customFormat="1" ht="30" customHeight="1" x14ac:dyDescent="0.25">
      <c r="A167" s="76" t="s">
        <v>34</v>
      </c>
      <c r="B167" s="225">
        <v>188</v>
      </c>
      <c r="C167" s="138" t="s">
        <v>612</v>
      </c>
      <c r="D167" s="153" t="s">
        <v>433</v>
      </c>
      <c r="E167" s="137" t="s">
        <v>638</v>
      </c>
      <c r="F167" s="71">
        <f t="shared" si="19"/>
        <v>2</v>
      </c>
      <c r="G167" s="136">
        <v>83</v>
      </c>
      <c r="H167" s="136">
        <v>15</v>
      </c>
      <c r="I167" s="148">
        <v>15</v>
      </c>
      <c r="J167" s="71">
        <f t="shared" si="20"/>
        <v>2</v>
      </c>
      <c r="K167" s="146">
        <v>87.096774193548384</v>
      </c>
      <c r="L167" s="71">
        <f t="shared" si="21"/>
        <v>3</v>
      </c>
      <c r="M167" s="142">
        <v>2</v>
      </c>
      <c r="N167" s="175">
        <v>2</v>
      </c>
      <c r="O167" s="175">
        <v>2</v>
      </c>
      <c r="P167" s="147">
        <f t="shared" si="22"/>
        <v>6</v>
      </c>
      <c r="Q167" s="136">
        <v>320</v>
      </c>
      <c r="R167" s="136">
        <v>315</v>
      </c>
      <c r="S167" s="63">
        <f t="shared" si="23"/>
        <v>98</v>
      </c>
      <c r="T167" s="71">
        <f t="shared" si="24"/>
        <v>4</v>
      </c>
      <c r="U167" s="136">
        <v>105</v>
      </c>
      <c r="V167" s="136">
        <v>100</v>
      </c>
      <c r="W167" s="12">
        <f t="shared" si="25"/>
        <v>2</v>
      </c>
      <c r="X167" s="194">
        <v>100</v>
      </c>
      <c r="Y167" s="194">
        <v>725</v>
      </c>
      <c r="Z167" s="16">
        <f t="shared" si="18"/>
        <v>19</v>
      </c>
      <c r="AA167" s="16">
        <f t="shared" si="26"/>
        <v>95</v>
      </c>
    </row>
    <row r="168" spans="1:30" s="111" customFormat="1" ht="30" customHeight="1" x14ac:dyDescent="0.25">
      <c r="A168" s="76" t="s">
        <v>34</v>
      </c>
      <c r="B168" s="225">
        <v>189</v>
      </c>
      <c r="C168" s="138" t="s">
        <v>238</v>
      </c>
      <c r="D168" s="153" t="s">
        <v>399</v>
      </c>
      <c r="E168" s="137" t="s">
        <v>638</v>
      </c>
      <c r="F168" s="71">
        <f t="shared" si="19"/>
        <v>2</v>
      </c>
      <c r="G168" s="136">
        <v>44</v>
      </c>
      <c r="H168" s="136">
        <v>7</v>
      </c>
      <c r="I168" s="148">
        <v>7</v>
      </c>
      <c r="J168" s="71">
        <f t="shared" si="20"/>
        <v>2</v>
      </c>
      <c r="K168" s="146">
        <v>88.709677419354833</v>
      </c>
      <c r="L168" s="71">
        <f t="shared" si="21"/>
        <v>3</v>
      </c>
      <c r="M168" s="142">
        <v>2</v>
      </c>
      <c r="N168" s="175">
        <v>2</v>
      </c>
      <c r="O168" s="175">
        <v>2</v>
      </c>
      <c r="P168" s="147">
        <f t="shared" si="22"/>
        <v>6</v>
      </c>
      <c r="Q168" s="136">
        <v>165</v>
      </c>
      <c r="R168" s="136">
        <v>155</v>
      </c>
      <c r="S168" s="63">
        <f t="shared" si="23"/>
        <v>94</v>
      </c>
      <c r="T168" s="71">
        <f t="shared" si="24"/>
        <v>4</v>
      </c>
      <c r="U168" s="136">
        <v>50</v>
      </c>
      <c r="V168" s="136">
        <v>100</v>
      </c>
      <c r="W168" s="12">
        <f t="shared" si="25"/>
        <v>2</v>
      </c>
      <c r="X168" s="194">
        <v>12</v>
      </c>
      <c r="Y168" s="194">
        <v>57</v>
      </c>
      <c r="Z168" s="16">
        <f t="shared" si="18"/>
        <v>19</v>
      </c>
      <c r="AA168" s="16">
        <f t="shared" si="26"/>
        <v>95</v>
      </c>
    </row>
    <row r="169" spans="1:30" s="111" customFormat="1" ht="30" customHeight="1" x14ac:dyDescent="0.25">
      <c r="A169" s="259" t="s">
        <v>19</v>
      </c>
      <c r="B169" s="225">
        <v>23</v>
      </c>
      <c r="C169" s="158" t="s">
        <v>8</v>
      </c>
      <c r="D169" s="261" t="s">
        <v>274</v>
      </c>
      <c r="E169" s="137" t="s">
        <v>638</v>
      </c>
      <c r="F169" s="12">
        <f t="shared" si="19"/>
        <v>2</v>
      </c>
      <c r="G169" s="136">
        <v>87</v>
      </c>
      <c r="H169" s="136">
        <v>5</v>
      </c>
      <c r="I169" s="272">
        <v>5</v>
      </c>
      <c r="J169" s="12">
        <f t="shared" si="20"/>
        <v>2</v>
      </c>
      <c r="K169" s="146">
        <v>96.774193548387103</v>
      </c>
      <c r="L169" s="12">
        <f t="shared" si="21"/>
        <v>4</v>
      </c>
      <c r="M169" s="142">
        <v>1</v>
      </c>
      <c r="N169" s="175">
        <v>2</v>
      </c>
      <c r="O169" s="175">
        <v>2</v>
      </c>
      <c r="P169" s="147">
        <f t="shared" si="22"/>
        <v>5</v>
      </c>
      <c r="Q169" s="113">
        <v>87</v>
      </c>
      <c r="R169" s="113">
        <v>73</v>
      </c>
      <c r="S169" s="291">
        <f t="shared" si="23"/>
        <v>84</v>
      </c>
      <c r="T169" s="12">
        <f t="shared" si="24"/>
        <v>3</v>
      </c>
      <c r="U169" s="136">
        <v>79</v>
      </c>
      <c r="V169" s="136">
        <v>100</v>
      </c>
      <c r="W169" s="12">
        <f t="shared" si="25"/>
        <v>2</v>
      </c>
      <c r="X169" s="229">
        <v>31</v>
      </c>
      <c r="Y169" s="229">
        <v>288</v>
      </c>
      <c r="Z169" s="16">
        <f t="shared" si="18"/>
        <v>18</v>
      </c>
      <c r="AA169" s="16">
        <f t="shared" si="26"/>
        <v>90</v>
      </c>
    </row>
    <row r="170" spans="1:30" s="111" customFormat="1" ht="30" customHeight="1" x14ac:dyDescent="0.25">
      <c r="A170" s="259" t="s">
        <v>20</v>
      </c>
      <c r="B170" s="225">
        <v>40</v>
      </c>
      <c r="C170" s="158" t="s">
        <v>573</v>
      </c>
      <c r="D170" s="261" t="s">
        <v>299</v>
      </c>
      <c r="E170" s="137" t="s">
        <v>638</v>
      </c>
      <c r="F170" s="12">
        <f t="shared" si="19"/>
        <v>2</v>
      </c>
      <c r="G170" s="136">
        <v>284</v>
      </c>
      <c r="H170" s="136">
        <v>12</v>
      </c>
      <c r="I170" s="270">
        <v>12</v>
      </c>
      <c r="J170" s="12">
        <f t="shared" si="20"/>
        <v>2</v>
      </c>
      <c r="K170" s="283">
        <v>91.9</v>
      </c>
      <c r="L170" s="12">
        <f t="shared" si="21"/>
        <v>4</v>
      </c>
      <c r="M170" s="142">
        <v>2</v>
      </c>
      <c r="N170" s="175">
        <v>2</v>
      </c>
      <c r="O170" s="175">
        <v>0</v>
      </c>
      <c r="P170" s="147">
        <f t="shared" si="22"/>
        <v>4</v>
      </c>
      <c r="Q170" s="136">
        <v>285</v>
      </c>
      <c r="R170" s="136">
        <v>284</v>
      </c>
      <c r="S170" s="291">
        <f t="shared" si="23"/>
        <v>100</v>
      </c>
      <c r="T170" s="12">
        <f t="shared" si="24"/>
        <v>4</v>
      </c>
      <c r="U170" s="136">
        <v>316</v>
      </c>
      <c r="V170" s="136">
        <v>100</v>
      </c>
      <c r="W170" s="12">
        <f t="shared" si="25"/>
        <v>2</v>
      </c>
      <c r="X170" s="136">
        <v>20</v>
      </c>
      <c r="Y170" s="136">
        <v>91</v>
      </c>
      <c r="Z170" s="16">
        <f t="shared" si="18"/>
        <v>18</v>
      </c>
      <c r="AA170" s="16">
        <f t="shared" si="26"/>
        <v>90</v>
      </c>
    </row>
    <row r="171" spans="1:30" s="111" customFormat="1" ht="30" customHeight="1" x14ac:dyDescent="0.25">
      <c r="A171" s="259" t="s">
        <v>21</v>
      </c>
      <c r="B171" s="225">
        <v>44</v>
      </c>
      <c r="C171" s="158" t="s">
        <v>137</v>
      </c>
      <c r="D171" s="261" t="s">
        <v>312</v>
      </c>
      <c r="E171" s="137" t="s">
        <v>638</v>
      </c>
      <c r="F171" s="12">
        <f t="shared" si="19"/>
        <v>2</v>
      </c>
      <c r="G171" s="136">
        <v>163</v>
      </c>
      <c r="H171" s="136">
        <v>6</v>
      </c>
      <c r="I171" s="160">
        <v>6</v>
      </c>
      <c r="J171" s="12">
        <f t="shared" si="20"/>
        <v>2</v>
      </c>
      <c r="K171" s="282">
        <v>77.400000000000006</v>
      </c>
      <c r="L171" s="12">
        <f t="shared" si="21"/>
        <v>2</v>
      </c>
      <c r="M171" s="142">
        <v>2</v>
      </c>
      <c r="N171" s="175">
        <v>2</v>
      </c>
      <c r="O171" s="175">
        <v>2</v>
      </c>
      <c r="P171" s="147">
        <f t="shared" si="22"/>
        <v>6</v>
      </c>
      <c r="Q171" s="286">
        <v>158</v>
      </c>
      <c r="R171" s="286">
        <v>151</v>
      </c>
      <c r="S171" s="291">
        <f t="shared" si="23"/>
        <v>96</v>
      </c>
      <c r="T171" s="12">
        <f t="shared" si="24"/>
        <v>4</v>
      </c>
      <c r="U171" s="136">
        <v>169</v>
      </c>
      <c r="V171" s="136">
        <v>99</v>
      </c>
      <c r="W171" s="12">
        <f t="shared" si="25"/>
        <v>2</v>
      </c>
      <c r="X171" s="136">
        <v>24</v>
      </c>
      <c r="Y171" s="136">
        <v>191</v>
      </c>
      <c r="Z171" s="16">
        <f t="shared" si="18"/>
        <v>18</v>
      </c>
      <c r="AA171" s="16">
        <f t="shared" si="26"/>
        <v>90</v>
      </c>
    </row>
    <row r="172" spans="1:30" s="111" customFormat="1" ht="30" customHeight="1" x14ac:dyDescent="0.25">
      <c r="A172" s="259" t="s">
        <v>21</v>
      </c>
      <c r="B172" s="225">
        <v>45</v>
      </c>
      <c r="C172" s="158" t="s">
        <v>117</v>
      </c>
      <c r="D172" s="261" t="s">
        <v>311</v>
      </c>
      <c r="E172" s="263" t="s">
        <v>638</v>
      </c>
      <c r="F172" s="12">
        <f t="shared" si="19"/>
        <v>2</v>
      </c>
      <c r="G172" s="136">
        <v>25</v>
      </c>
      <c r="H172" s="136">
        <v>1</v>
      </c>
      <c r="I172" s="160">
        <v>1</v>
      </c>
      <c r="J172" s="12">
        <f t="shared" si="20"/>
        <v>2</v>
      </c>
      <c r="K172" s="282">
        <v>87.1</v>
      </c>
      <c r="L172" s="12">
        <f t="shared" si="21"/>
        <v>3</v>
      </c>
      <c r="M172" s="142">
        <v>2</v>
      </c>
      <c r="N172" s="175">
        <v>2</v>
      </c>
      <c r="O172" s="175">
        <v>2</v>
      </c>
      <c r="P172" s="147">
        <f t="shared" si="22"/>
        <v>6</v>
      </c>
      <c r="Q172" s="286">
        <v>26</v>
      </c>
      <c r="R172" s="286">
        <v>23</v>
      </c>
      <c r="S172" s="291">
        <f t="shared" si="23"/>
        <v>88</v>
      </c>
      <c r="T172" s="12">
        <f t="shared" si="24"/>
        <v>3</v>
      </c>
      <c r="U172" s="136">
        <v>25</v>
      </c>
      <c r="V172" s="136">
        <v>100</v>
      </c>
      <c r="W172" s="12">
        <f t="shared" si="25"/>
        <v>2</v>
      </c>
      <c r="X172" s="136">
        <v>18</v>
      </c>
      <c r="Y172" s="136">
        <v>118</v>
      </c>
      <c r="Z172" s="16">
        <f t="shared" si="18"/>
        <v>18</v>
      </c>
      <c r="AA172" s="16">
        <f t="shared" si="26"/>
        <v>90</v>
      </c>
    </row>
    <row r="173" spans="1:30" s="111" customFormat="1" ht="30" customHeight="1" x14ac:dyDescent="0.25">
      <c r="A173" s="259" t="s">
        <v>22</v>
      </c>
      <c r="B173" s="225">
        <v>49</v>
      </c>
      <c r="C173" s="158" t="s">
        <v>125</v>
      </c>
      <c r="D173" s="261" t="s">
        <v>315</v>
      </c>
      <c r="E173" s="264" t="s">
        <v>638</v>
      </c>
      <c r="F173" s="12">
        <f t="shared" si="19"/>
        <v>2</v>
      </c>
      <c r="G173" s="136">
        <v>18</v>
      </c>
      <c r="H173" s="136">
        <v>1</v>
      </c>
      <c r="I173" s="270">
        <v>1</v>
      </c>
      <c r="J173" s="12">
        <f t="shared" si="20"/>
        <v>2</v>
      </c>
      <c r="K173" s="282">
        <v>98.4</v>
      </c>
      <c r="L173" s="12">
        <f t="shared" si="21"/>
        <v>4</v>
      </c>
      <c r="M173" s="142">
        <v>2</v>
      </c>
      <c r="N173" s="175">
        <v>2</v>
      </c>
      <c r="O173" s="175">
        <v>2</v>
      </c>
      <c r="P173" s="147">
        <f t="shared" si="22"/>
        <v>6</v>
      </c>
      <c r="Q173" s="286">
        <v>14</v>
      </c>
      <c r="R173" s="286">
        <v>9</v>
      </c>
      <c r="S173" s="291">
        <f t="shared" si="23"/>
        <v>64</v>
      </c>
      <c r="T173" s="12">
        <f t="shared" si="24"/>
        <v>2</v>
      </c>
      <c r="U173" s="136">
        <v>24</v>
      </c>
      <c r="V173" s="136">
        <v>100</v>
      </c>
      <c r="W173" s="12">
        <f t="shared" si="25"/>
        <v>2</v>
      </c>
      <c r="X173" s="136">
        <v>0</v>
      </c>
      <c r="Y173" s="136">
        <v>33</v>
      </c>
      <c r="Z173" s="16">
        <f t="shared" si="18"/>
        <v>18</v>
      </c>
      <c r="AA173" s="16">
        <f t="shared" si="26"/>
        <v>90</v>
      </c>
    </row>
    <row r="174" spans="1:30" s="111" customFormat="1" ht="30" customHeight="1" x14ac:dyDescent="0.25">
      <c r="A174" s="260" t="s">
        <v>28</v>
      </c>
      <c r="B174" s="225">
        <v>94</v>
      </c>
      <c r="C174" s="158" t="s">
        <v>183</v>
      </c>
      <c r="D174" s="261" t="s">
        <v>354</v>
      </c>
      <c r="E174" s="137" t="s">
        <v>638</v>
      </c>
      <c r="F174" s="12">
        <f t="shared" si="19"/>
        <v>2</v>
      </c>
      <c r="G174" s="136">
        <v>168</v>
      </c>
      <c r="H174" s="136">
        <v>10</v>
      </c>
      <c r="I174" s="279">
        <v>10</v>
      </c>
      <c r="J174" s="71">
        <f t="shared" si="20"/>
        <v>2</v>
      </c>
      <c r="K174" s="283">
        <v>93.5</v>
      </c>
      <c r="L174" s="71">
        <f t="shared" si="21"/>
        <v>4</v>
      </c>
      <c r="M174" s="142">
        <v>2</v>
      </c>
      <c r="N174" s="175">
        <v>2</v>
      </c>
      <c r="O174" s="175">
        <v>0</v>
      </c>
      <c r="P174" s="147">
        <f t="shared" si="22"/>
        <v>4</v>
      </c>
      <c r="Q174" s="286">
        <v>164</v>
      </c>
      <c r="R174" s="286">
        <v>164</v>
      </c>
      <c r="S174" s="292">
        <f t="shared" si="23"/>
        <v>100</v>
      </c>
      <c r="T174" s="71">
        <f t="shared" si="24"/>
        <v>4</v>
      </c>
      <c r="U174" s="136">
        <v>233</v>
      </c>
      <c r="V174" s="136">
        <v>100</v>
      </c>
      <c r="W174" s="12">
        <f t="shared" si="25"/>
        <v>2</v>
      </c>
      <c r="X174" s="194">
        <v>9</v>
      </c>
      <c r="Y174" s="194">
        <v>91</v>
      </c>
      <c r="Z174" s="16">
        <f t="shared" si="18"/>
        <v>18</v>
      </c>
      <c r="AA174" s="16">
        <f t="shared" si="26"/>
        <v>90</v>
      </c>
    </row>
    <row r="175" spans="1:30" s="111" customFormat="1" ht="30" customHeight="1" x14ac:dyDescent="0.25">
      <c r="A175" s="260" t="s">
        <v>30</v>
      </c>
      <c r="B175" s="225">
        <v>110</v>
      </c>
      <c r="C175" s="158" t="s">
        <v>197</v>
      </c>
      <c r="D175" s="261" t="s">
        <v>280</v>
      </c>
      <c r="E175" s="137" t="s">
        <v>638</v>
      </c>
      <c r="F175" s="12">
        <f t="shared" si="19"/>
        <v>2</v>
      </c>
      <c r="G175" s="136">
        <v>20</v>
      </c>
      <c r="H175" s="136">
        <v>1</v>
      </c>
      <c r="I175" s="274">
        <v>1</v>
      </c>
      <c r="J175" s="71">
        <f t="shared" si="20"/>
        <v>2</v>
      </c>
      <c r="K175" s="284">
        <v>90.3</v>
      </c>
      <c r="L175" s="71">
        <f t="shared" si="21"/>
        <v>4</v>
      </c>
      <c r="M175" s="142">
        <v>2</v>
      </c>
      <c r="N175" s="175">
        <v>2</v>
      </c>
      <c r="O175" s="175">
        <v>0</v>
      </c>
      <c r="P175" s="147">
        <f t="shared" si="22"/>
        <v>4</v>
      </c>
      <c r="Q175" s="136">
        <v>20</v>
      </c>
      <c r="R175" s="136">
        <v>20</v>
      </c>
      <c r="S175" s="292">
        <f t="shared" si="23"/>
        <v>100</v>
      </c>
      <c r="T175" s="71">
        <f t="shared" si="24"/>
        <v>4</v>
      </c>
      <c r="U175" s="136">
        <v>19</v>
      </c>
      <c r="V175" s="136">
        <v>100</v>
      </c>
      <c r="W175" s="12">
        <f t="shared" si="25"/>
        <v>2</v>
      </c>
      <c r="X175" s="194">
        <v>0</v>
      </c>
      <c r="Y175" s="194">
        <v>32</v>
      </c>
      <c r="Z175" s="16">
        <f t="shared" si="18"/>
        <v>18</v>
      </c>
      <c r="AA175" s="16">
        <f t="shared" si="26"/>
        <v>90</v>
      </c>
    </row>
    <row r="176" spans="1:30" s="111" customFormat="1" ht="30" customHeight="1" x14ac:dyDescent="0.25">
      <c r="A176" s="259" t="s">
        <v>32</v>
      </c>
      <c r="B176" s="225">
        <v>141</v>
      </c>
      <c r="C176" s="159" t="s">
        <v>170</v>
      </c>
      <c r="D176" s="262" t="s">
        <v>375</v>
      </c>
      <c r="E176" s="137" t="s">
        <v>638</v>
      </c>
      <c r="F176" s="12">
        <f t="shared" si="19"/>
        <v>2</v>
      </c>
      <c r="G176" s="136">
        <v>10</v>
      </c>
      <c r="H176" s="136">
        <v>1</v>
      </c>
      <c r="I176" s="278">
        <v>1</v>
      </c>
      <c r="J176" s="71">
        <f t="shared" si="20"/>
        <v>2</v>
      </c>
      <c r="K176" s="284">
        <v>83.870967741935488</v>
      </c>
      <c r="L176" s="12">
        <f t="shared" si="21"/>
        <v>3</v>
      </c>
      <c r="M176" s="142">
        <v>2</v>
      </c>
      <c r="N176" s="175">
        <v>2</v>
      </c>
      <c r="O176" s="175">
        <v>2</v>
      </c>
      <c r="P176" s="147">
        <f t="shared" si="22"/>
        <v>6</v>
      </c>
      <c r="Q176" s="136">
        <v>8</v>
      </c>
      <c r="R176" s="136">
        <v>7</v>
      </c>
      <c r="S176" s="63">
        <f t="shared" si="23"/>
        <v>88</v>
      </c>
      <c r="T176" s="12">
        <f t="shared" si="24"/>
        <v>3</v>
      </c>
      <c r="U176" s="136">
        <v>10</v>
      </c>
      <c r="V176" s="136">
        <v>100</v>
      </c>
      <c r="W176" s="12">
        <f t="shared" si="25"/>
        <v>2</v>
      </c>
      <c r="X176" s="194">
        <v>0</v>
      </c>
      <c r="Y176" s="194">
        <v>63</v>
      </c>
      <c r="Z176" s="16">
        <f t="shared" si="18"/>
        <v>18</v>
      </c>
      <c r="AA176" s="16">
        <f t="shared" si="26"/>
        <v>90</v>
      </c>
    </row>
    <row r="177" spans="1:30" s="111" customFormat="1" ht="30" customHeight="1" x14ac:dyDescent="0.25">
      <c r="A177" s="76" t="s">
        <v>34</v>
      </c>
      <c r="B177" s="225">
        <v>190</v>
      </c>
      <c r="C177" s="138" t="s">
        <v>227</v>
      </c>
      <c r="D177" s="153" t="s">
        <v>434</v>
      </c>
      <c r="E177" s="137" t="s">
        <v>638</v>
      </c>
      <c r="F177" s="71">
        <f t="shared" si="19"/>
        <v>2</v>
      </c>
      <c r="G177" s="136">
        <v>92</v>
      </c>
      <c r="H177" s="136">
        <v>12</v>
      </c>
      <c r="I177" s="148">
        <v>12</v>
      </c>
      <c r="J177" s="71">
        <f t="shared" si="20"/>
        <v>2</v>
      </c>
      <c r="K177" s="146">
        <v>91.935483870967744</v>
      </c>
      <c r="L177" s="71">
        <f t="shared" si="21"/>
        <v>4</v>
      </c>
      <c r="M177" s="142">
        <v>2</v>
      </c>
      <c r="N177" s="175">
        <v>2</v>
      </c>
      <c r="O177" s="175">
        <v>0</v>
      </c>
      <c r="P177" s="147">
        <f t="shared" si="22"/>
        <v>4</v>
      </c>
      <c r="Q177" s="136">
        <v>286</v>
      </c>
      <c r="R177" s="136">
        <v>275</v>
      </c>
      <c r="S177" s="63">
        <f t="shared" si="23"/>
        <v>96</v>
      </c>
      <c r="T177" s="71">
        <f t="shared" si="24"/>
        <v>4</v>
      </c>
      <c r="U177" s="136">
        <v>107</v>
      </c>
      <c r="V177" s="136">
        <v>100</v>
      </c>
      <c r="W177" s="12">
        <f t="shared" si="25"/>
        <v>2</v>
      </c>
      <c r="X177" s="194">
        <v>29</v>
      </c>
      <c r="Y177" s="194">
        <v>55</v>
      </c>
      <c r="Z177" s="16">
        <f t="shared" si="18"/>
        <v>18</v>
      </c>
      <c r="AA177" s="16">
        <f t="shared" si="26"/>
        <v>90</v>
      </c>
    </row>
    <row r="178" spans="1:30" s="111" customFormat="1" ht="30" customHeight="1" x14ac:dyDescent="0.25">
      <c r="A178" s="76" t="s">
        <v>34</v>
      </c>
      <c r="B178" s="225">
        <v>191</v>
      </c>
      <c r="C178" s="138" t="s">
        <v>229</v>
      </c>
      <c r="D178" s="153" t="s">
        <v>407</v>
      </c>
      <c r="E178" s="137" t="s">
        <v>638</v>
      </c>
      <c r="F178" s="71">
        <f t="shared" si="19"/>
        <v>2</v>
      </c>
      <c r="G178" s="136">
        <v>55</v>
      </c>
      <c r="H178" s="136">
        <v>12</v>
      </c>
      <c r="I178" s="148">
        <v>12</v>
      </c>
      <c r="J178" s="71">
        <f t="shared" si="20"/>
        <v>2</v>
      </c>
      <c r="K178" s="146">
        <v>93.548387096774192</v>
      </c>
      <c r="L178" s="71">
        <f t="shared" si="21"/>
        <v>4</v>
      </c>
      <c r="M178" s="142">
        <v>2</v>
      </c>
      <c r="N178" s="175">
        <v>2</v>
      </c>
      <c r="O178" s="175">
        <v>2</v>
      </c>
      <c r="P178" s="147">
        <f t="shared" si="22"/>
        <v>6</v>
      </c>
      <c r="Q178" s="136">
        <v>263</v>
      </c>
      <c r="R178" s="136">
        <v>210</v>
      </c>
      <c r="S178" s="63">
        <f t="shared" si="23"/>
        <v>80</v>
      </c>
      <c r="T178" s="71">
        <f t="shared" si="24"/>
        <v>2</v>
      </c>
      <c r="U178" s="136">
        <v>57</v>
      </c>
      <c r="V178" s="136">
        <v>98</v>
      </c>
      <c r="W178" s="12">
        <f t="shared" si="25"/>
        <v>2</v>
      </c>
      <c r="X178" s="194">
        <v>60</v>
      </c>
      <c r="Y178" s="194">
        <v>229</v>
      </c>
      <c r="Z178" s="16">
        <f t="shared" si="18"/>
        <v>18</v>
      </c>
      <c r="AA178" s="16">
        <f t="shared" si="26"/>
        <v>90</v>
      </c>
    </row>
    <row r="179" spans="1:30" s="111" customFormat="1" ht="30" customHeight="1" x14ac:dyDescent="0.25">
      <c r="A179" s="76" t="s">
        <v>34</v>
      </c>
      <c r="B179" s="225">
        <v>192</v>
      </c>
      <c r="C179" s="138" t="s">
        <v>585</v>
      </c>
      <c r="D179" s="153" t="s">
        <v>425</v>
      </c>
      <c r="E179" s="137" t="s">
        <v>638</v>
      </c>
      <c r="F179" s="71">
        <f t="shared" si="19"/>
        <v>2</v>
      </c>
      <c r="G179" s="136">
        <v>69</v>
      </c>
      <c r="H179" s="136">
        <v>13</v>
      </c>
      <c r="I179" s="148">
        <v>13</v>
      </c>
      <c r="J179" s="71">
        <f t="shared" si="20"/>
        <v>2</v>
      </c>
      <c r="K179" s="146">
        <v>80.645161290322577</v>
      </c>
      <c r="L179" s="71">
        <f t="shared" si="21"/>
        <v>3</v>
      </c>
      <c r="M179" s="142">
        <v>2</v>
      </c>
      <c r="N179" s="175">
        <v>2</v>
      </c>
      <c r="O179" s="175">
        <v>2</v>
      </c>
      <c r="P179" s="147">
        <f t="shared" si="22"/>
        <v>6</v>
      </c>
      <c r="Q179" s="136">
        <v>278</v>
      </c>
      <c r="R179" s="136">
        <v>243</v>
      </c>
      <c r="S179" s="63">
        <f t="shared" si="23"/>
        <v>87</v>
      </c>
      <c r="T179" s="71">
        <f t="shared" si="24"/>
        <v>3</v>
      </c>
      <c r="U179" s="136">
        <v>81</v>
      </c>
      <c r="V179" s="136">
        <v>99</v>
      </c>
      <c r="W179" s="12">
        <f t="shared" si="25"/>
        <v>2</v>
      </c>
      <c r="X179" s="194">
        <v>61</v>
      </c>
      <c r="Y179" s="194">
        <v>255</v>
      </c>
      <c r="Z179" s="16">
        <f t="shared" si="18"/>
        <v>18</v>
      </c>
      <c r="AA179" s="16">
        <f t="shared" si="26"/>
        <v>90</v>
      </c>
    </row>
    <row r="180" spans="1:30" s="111" customFormat="1" ht="30" customHeight="1" x14ac:dyDescent="0.25">
      <c r="A180" s="76" t="s">
        <v>34</v>
      </c>
      <c r="B180" s="225">
        <v>193</v>
      </c>
      <c r="C180" s="138" t="s">
        <v>607</v>
      </c>
      <c r="D180" s="153" t="s">
        <v>436</v>
      </c>
      <c r="E180" s="137" t="s">
        <v>638</v>
      </c>
      <c r="F180" s="71">
        <f t="shared" si="19"/>
        <v>2</v>
      </c>
      <c r="G180" s="136">
        <v>77</v>
      </c>
      <c r="H180" s="136">
        <v>12</v>
      </c>
      <c r="I180" s="148">
        <v>12</v>
      </c>
      <c r="J180" s="71">
        <f t="shared" si="20"/>
        <v>2</v>
      </c>
      <c r="K180" s="146">
        <v>91.935483870967744</v>
      </c>
      <c r="L180" s="71">
        <f t="shared" si="21"/>
        <v>4</v>
      </c>
      <c r="M180" s="142">
        <v>2</v>
      </c>
      <c r="N180" s="175">
        <v>2</v>
      </c>
      <c r="O180" s="175">
        <v>2</v>
      </c>
      <c r="P180" s="147">
        <f t="shared" si="22"/>
        <v>6</v>
      </c>
      <c r="Q180" s="136">
        <v>303</v>
      </c>
      <c r="R180" s="136">
        <v>228</v>
      </c>
      <c r="S180" s="63">
        <f t="shared" si="23"/>
        <v>75</v>
      </c>
      <c r="T180" s="71">
        <f t="shared" si="24"/>
        <v>2</v>
      </c>
      <c r="U180" s="136">
        <v>82</v>
      </c>
      <c r="V180" s="136">
        <v>100</v>
      </c>
      <c r="W180" s="12">
        <f t="shared" si="25"/>
        <v>2</v>
      </c>
      <c r="X180" s="194">
        <v>37</v>
      </c>
      <c r="Y180" s="194">
        <v>179</v>
      </c>
      <c r="Z180" s="16">
        <f t="shared" si="18"/>
        <v>18</v>
      </c>
      <c r="AA180" s="16">
        <f t="shared" si="26"/>
        <v>90</v>
      </c>
    </row>
    <row r="181" spans="1:30" s="111" customFormat="1" ht="30" customHeight="1" x14ac:dyDescent="0.25">
      <c r="A181" s="76" t="s">
        <v>34</v>
      </c>
      <c r="B181" s="225">
        <v>194</v>
      </c>
      <c r="C181" s="138" t="s">
        <v>608</v>
      </c>
      <c r="D181" s="153" t="s">
        <v>410</v>
      </c>
      <c r="E181" s="137" t="s">
        <v>638</v>
      </c>
      <c r="F181" s="71">
        <f t="shared" si="19"/>
        <v>2</v>
      </c>
      <c r="G181" s="136">
        <v>62</v>
      </c>
      <c r="H181" s="136">
        <v>12</v>
      </c>
      <c r="I181" s="148">
        <v>12</v>
      </c>
      <c r="J181" s="71">
        <f t="shared" si="20"/>
        <v>2</v>
      </c>
      <c r="K181" s="146">
        <v>87.096774193548384</v>
      </c>
      <c r="L181" s="71">
        <f t="shared" si="21"/>
        <v>3</v>
      </c>
      <c r="M181" s="142">
        <v>2</v>
      </c>
      <c r="N181" s="175">
        <v>2</v>
      </c>
      <c r="O181" s="175">
        <v>2</v>
      </c>
      <c r="P181" s="147">
        <f t="shared" si="22"/>
        <v>6</v>
      </c>
      <c r="Q181" s="136">
        <v>313</v>
      </c>
      <c r="R181" s="136">
        <v>282</v>
      </c>
      <c r="S181" s="63">
        <f t="shared" si="23"/>
        <v>90</v>
      </c>
      <c r="T181" s="71">
        <f t="shared" si="24"/>
        <v>3</v>
      </c>
      <c r="U181" s="136">
        <v>102</v>
      </c>
      <c r="V181" s="136">
        <v>98</v>
      </c>
      <c r="W181" s="12">
        <f t="shared" si="25"/>
        <v>2</v>
      </c>
      <c r="X181" s="194">
        <v>117</v>
      </c>
      <c r="Y181" s="194">
        <v>149</v>
      </c>
      <c r="Z181" s="16">
        <f t="shared" si="18"/>
        <v>18</v>
      </c>
      <c r="AA181" s="16">
        <f t="shared" si="26"/>
        <v>90</v>
      </c>
    </row>
    <row r="182" spans="1:30" s="110" customFormat="1" ht="30" customHeight="1" x14ac:dyDescent="0.25">
      <c r="A182" s="76" t="s">
        <v>34</v>
      </c>
      <c r="B182" s="225">
        <v>195</v>
      </c>
      <c r="C182" s="138" t="s">
        <v>613</v>
      </c>
      <c r="D182" s="153" t="s">
        <v>423</v>
      </c>
      <c r="E182" s="137" t="s">
        <v>638</v>
      </c>
      <c r="F182" s="71">
        <f t="shared" si="19"/>
        <v>2</v>
      </c>
      <c r="G182" s="136">
        <v>88</v>
      </c>
      <c r="H182" s="136">
        <v>12</v>
      </c>
      <c r="I182" s="148">
        <v>12</v>
      </c>
      <c r="J182" s="71">
        <f t="shared" si="20"/>
        <v>2</v>
      </c>
      <c r="K182" s="146">
        <v>91.935483870967744</v>
      </c>
      <c r="L182" s="71">
        <f t="shared" si="21"/>
        <v>4</v>
      </c>
      <c r="M182" s="142">
        <v>2</v>
      </c>
      <c r="N182" s="175">
        <v>2</v>
      </c>
      <c r="O182" s="175">
        <v>2</v>
      </c>
      <c r="P182" s="147">
        <f t="shared" si="22"/>
        <v>6</v>
      </c>
      <c r="Q182" s="136">
        <v>279</v>
      </c>
      <c r="R182" s="136">
        <v>157</v>
      </c>
      <c r="S182" s="63">
        <f t="shared" si="23"/>
        <v>56</v>
      </c>
      <c r="T182" s="71">
        <f t="shared" si="24"/>
        <v>2</v>
      </c>
      <c r="U182" s="136">
        <v>104</v>
      </c>
      <c r="V182" s="136">
        <v>100</v>
      </c>
      <c r="W182" s="12">
        <f t="shared" si="25"/>
        <v>2</v>
      </c>
      <c r="X182" s="194">
        <v>33</v>
      </c>
      <c r="Y182" s="194">
        <v>380</v>
      </c>
      <c r="Z182" s="16">
        <f t="shared" si="18"/>
        <v>18</v>
      </c>
      <c r="AA182" s="16">
        <f t="shared" si="26"/>
        <v>90</v>
      </c>
      <c r="AD182" s="111"/>
    </row>
    <row r="183" spans="1:30" s="111" customFormat="1" ht="30" customHeight="1" x14ac:dyDescent="0.25">
      <c r="A183" s="259" t="s">
        <v>18</v>
      </c>
      <c r="B183" s="225">
        <v>3</v>
      </c>
      <c r="C183" s="158" t="s">
        <v>134</v>
      </c>
      <c r="D183" s="261" t="s">
        <v>264</v>
      </c>
      <c r="E183" s="137" t="s">
        <v>638</v>
      </c>
      <c r="F183" s="12">
        <f t="shared" si="19"/>
        <v>2</v>
      </c>
      <c r="G183" s="136">
        <v>154</v>
      </c>
      <c r="H183" s="136">
        <v>10</v>
      </c>
      <c r="I183" s="272">
        <v>10</v>
      </c>
      <c r="J183" s="12">
        <f t="shared" si="20"/>
        <v>2</v>
      </c>
      <c r="K183" s="146">
        <v>96.774193548387103</v>
      </c>
      <c r="L183" s="12">
        <f t="shared" si="21"/>
        <v>4</v>
      </c>
      <c r="M183" s="142">
        <v>1</v>
      </c>
      <c r="N183" s="175">
        <v>1</v>
      </c>
      <c r="O183" s="175">
        <v>1</v>
      </c>
      <c r="P183" s="147">
        <f t="shared" si="22"/>
        <v>3</v>
      </c>
      <c r="Q183" s="113">
        <v>150</v>
      </c>
      <c r="R183" s="113">
        <v>137</v>
      </c>
      <c r="S183" s="291">
        <f t="shared" si="23"/>
        <v>91</v>
      </c>
      <c r="T183" s="12">
        <f t="shared" si="24"/>
        <v>4</v>
      </c>
      <c r="U183" s="136">
        <v>166</v>
      </c>
      <c r="V183" s="136">
        <v>100</v>
      </c>
      <c r="W183" s="12">
        <f t="shared" si="25"/>
        <v>2</v>
      </c>
      <c r="X183" s="295">
        <v>4</v>
      </c>
      <c r="Y183" s="295">
        <v>97</v>
      </c>
      <c r="Z183" s="16">
        <f t="shared" si="18"/>
        <v>17</v>
      </c>
      <c r="AA183" s="16">
        <f t="shared" si="26"/>
        <v>85</v>
      </c>
    </row>
    <row r="184" spans="1:30" s="111" customFormat="1" ht="30" customHeight="1" x14ac:dyDescent="0.25">
      <c r="A184" s="259" t="s">
        <v>18</v>
      </c>
      <c r="B184" s="225">
        <v>4</v>
      </c>
      <c r="C184" s="158" t="s">
        <v>647</v>
      </c>
      <c r="D184" s="261" t="s">
        <v>648</v>
      </c>
      <c r="E184" s="137" t="s">
        <v>638</v>
      </c>
      <c r="F184" s="12">
        <f t="shared" si="19"/>
        <v>2</v>
      </c>
      <c r="G184" s="136">
        <v>161</v>
      </c>
      <c r="H184" s="136">
        <v>9</v>
      </c>
      <c r="I184" s="272">
        <v>9</v>
      </c>
      <c r="J184" s="12">
        <f t="shared" si="20"/>
        <v>2</v>
      </c>
      <c r="K184" s="146">
        <v>91.935483870967744</v>
      </c>
      <c r="L184" s="12">
        <f t="shared" si="21"/>
        <v>4</v>
      </c>
      <c r="M184" s="142">
        <v>1</v>
      </c>
      <c r="N184" s="175">
        <v>1</v>
      </c>
      <c r="O184" s="175">
        <v>1</v>
      </c>
      <c r="P184" s="147">
        <f t="shared" si="22"/>
        <v>3</v>
      </c>
      <c r="Q184" s="113">
        <v>157</v>
      </c>
      <c r="R184" s="113">
        <v>157</v>
      </c>
      <c r="S184" s="291">
        <f t="shared" si="23"/>
        <v>100</v>
      </c>
      <c r="T184" s="12">
        <f t="shared" si="24"/>
        <v>4</v>
      </c>
      <c r="U184" s="136">
        <v>165</v>
      </c>
      <c r="V184" s="136">
        <v>100</v>
      </c>
      <c r="W184" s="12">
        <f t="shared" si="25"/>
        <v>2</v>
      </c>
      <c r="X184" s="295">
        <v>3</v>
      </c>
      <c r="Y184" s="295">
        <v>269</v>
      </c>
      <c r="Z184" s="16">
        <f t="shared" si="18"/>
        <v>17</v>
      </c>
      <c r="AA184" s="16">
        <f t="shared" si="26"/>
        <v>85</v>
      </c>
    </row>
    <row r="185" spans="1:30" s="111" customFormat="1" ht="30" customHeight="1" x14ac:dyDescent="0.25">
      <c r="A185" s="259" t="s">
        <v>17</v>
      </c>
      <c r="B185" s="225">
        <v>15</v>
      </c>
      <c r="C185" s="158" t="s">
        <v>58</v>
      </c>
      <c r="D185" s="261" t="s">
        <v>268</v>
      </c>
      <c r="E185" s="137" t="s">
        <v>638</v>
      </c>
      <c r="F185" s="12">
        <f t="shared" si="19"/>
        <v>2</v>
      </c>
      <c r="G185" s="136">
        <v>135</v>
      </c>
      <c r="H185" s="136">
        <v>6</v>
      </c>
      <c r="I185" s="272">
        <v>6</v>
      </c>
      <c r="J185" s="12">
        <f t="shared" si="20"/>
        <v>2</v>
      </c>
      <c r="K185" s="282">
        <v>87.096774193548384</v>
      </c>
      <c r="L185" s="12">
        <f t="shared" si="21"/>
        <v>3</v>
      </c>
      <c r="M185" s="142">
        <v>2</v>
      </c>
      <c r="N185" s="175">
        <v>2</v>
      </c>
      <c r="O185" s="175">
        <v>2</v>
      </c>
      <c r="P185" s="147">
        <f t="shared" si="22"/>
        <v>6</v>
      </c>
      <c r="Q185" s="113">
        <v>130</v>
      </c>
      <c r="R185" s="113">
        <v>104</v>
      </c>
      <c r="S185" s="291">
        <f t="shared" si="23"/>
        <v>80</v>
      </c>
      <c r="T185" s="12">
        <f t="shared" si="24"/>
        <v>2</v>
      </c>
      <c r="U185" s="136">
        <v>190</v>
      </c>
      <c r="V185" s="136">
        <v>100</v>
      </c>
      <c r="W185" s="12">
        <f t="shared" si="25"/>
        <v>2</v>
      </c>
      <c r="X185" s="229">
        <v>29</v>
      </c>
      <c r="Y185" s="229">
        <v>66</v>
      </c>
      <c r="Z185" s="16">
        <f t="shared" si="18"/>
        <v>17</v>
      </c>
      <c r="AA185" s="16">
        <f t="shared" si="26"/>
        <v>85</v>
      </c>
    </row>
    <row r="186" spans="1:30" s="111" customFormat="1" ht="30" customHeight="1" x14ac:dyDescent="0.25">
      <c r="A186" s="259" t="s">
        <v>19</v>
      </c>
      <c r="B186" s="225">
        <v>24</v>
      </c>
      <c r="C186" s="158" t="s">
        <v>644</v>
      </c>
      <c r="D186" s="261" t="s">
        <v>284</v>
      </c>
      <c r="E186" s="137" t="s">
        <v>638</v>
      </c>
      <c r="F186" s="12">
        <f t="shared" si="19"/>
        <v>2</v>
      </c>
      <c r="G186" s="136">
        <v>241</v>
      </c>
      <c r="H186" s="136">
        <v>11</v>
      </c>
      <c r="I186" s="272">
        <v>11</v>
      </c>
      <c r="J186" s="12">
        <f t="shared" si="20"/>
        <v>2</v>
      </c>
      <c r="K186" s="146">
        <v>90.322580645161281</v>
      </c>
      <c r="L186" s="12">
        <f t="shared" si="21"/>
        <v>4</v>
      </c>
      <c r="M186" s="142">
        <v>1</v>
      </c>
      <c r="N186" s="175">
        <v>1</v>
      </c>
      <c r="O186" s="175">
        <v>1</v>
      </c>
      <c r="P186" s="147">
        <f t="shared" si="22"/>
        <v>3</v>
      </c>
      <c r="Q186" s="113">
        <v>236</v>
      </c>
      <c r="R186" s="113">
        <v>234</v>
      </c>
      <c r="S186" s="291">
        <f t="shared" si="23"/>
        <v>99</v>
      </c>
      <c r="T186" s="12">
        <f t="shared" si="24"/>
        <v>4</v>
      </c>
      <c r="U186" s="136">
        <v>323</v>
      </c>
      <c r="V186" s="136">
        <v>100</v>
      </c>
      <c r="W186" s="12">
        <f t="shared" si="25"/>
        <v>2</v>
      </c>
      <c r="X186" s="229">
        <v>4</v>
      </c>
      <c r="Y186" s="229">
        <v>76</v>
      </c>
      <c r="Z186" s="16">
        <f t="shared" si="18"/>
        <v>17</v>
      </c>
      <c r="AA186" s="16">
        <f t="shared" si="26"/>
        <v>85</v>
      </c>
    </row>
    <row r="187" spans="1:30" s="139" customFormat="1" ht="30" customHeight="1" x14ac:dyDescent="0.25">
      <c r="A187" s="259" t="s">
        <v>20</v>
      </c>
      <c r="B187" s="225">
        <v>41</v>
      </c>
      <c r="C187" s="158" t="s">
        <v>575</v>
      </c>
      <c r="D187" s="261" t="s">
        <v>308</v>
      </c>
      <c r="E187" s="137" t="s">
        <v>638</v>
      </c>
      <c r="F187" s="12">
        <f t="shared" si="19"/>
        <v>2</v>
      </c>
      <c r="G187" s="136">
        <v>111</v>
      </c>
      <c r="H187" s="136">
        <v>4</v>
      </c>
      <c r="I187" s="270">
        <v>4</v>
      </c>
      <c r="J187" s="12">
        <f t="shared" si="20"/>
        <v>2</v>
      </c>
      <c r="K187" s="283">
        <v>85.5</v>
      </c>
      <c r="L187" s="12">
        <f t="shared" si="21"/>
        <v>3</v>
      </c>
      <c r="M187" s="142">
        <v>2</v>
      </c>
      <c r="N187" s="175">
        <v>2</v>
      </c>
      <c r="O187" s="175">
        <v>0</v>
      </c>
      <c r="P187" s="147">
        <f t="shared" si="22"/>
        <v>4</v>
      </c>
      <c r="Q187" s="136">
        <v>112</v>
      </c>
      <c r="R187" s="136">
        <v>106</v>
      </c>
      <c r="S187" s="291">
        <f t="shared" si="23"/>
        <v>95</v>
      </c>
      <c r="T187" s="12">
        <f t="shared" si="24"/>
        <v>4</v>
      </c>
      <c r="U187" s="136">
        <v>106</v>
      </c>
      <c r="V187" s="136">
        <v>100</v>
      </c>
      <c r="W187" s="12">
        <f t="shared" si="25"/>
        <v>2</v>
      </c>
      <c r="X187" s="136">
        <v>12</v>
      </c>
      <c r="Y187" s="136">
        <v>58</v>
      </c>
      <c r="Z187" s="16">
        <f t="shared" si="18"/>
        <v>17</v>
      </c>
      <c r="AA187" s="16">
        <f t="shared" si="26"/>
        <v>85</v>
      </c>
    </row>
    <row r="188" spans="1:30" s="111" customFormat="1" ht="30" customHeight="1" x14ac:dyDescent="0.25">
      <c r="A188" s="259" t="s">
        <v>24</v>
      </c>
      <c r="B188" s="225">
        <v>66</v>
      </c>
      <c r="C188" s="158" t="s">
        <v>139</v>
      </c>
      <c r="D188" s="261" t="s">
        <v>331</v>
      </c>
      <c r="E188" s="137" t="s">
        <v>638</v>
      </c>
      <c r="F188" s="12">
        <f t="shared" si="19"/>
        <v>2</v>
      </c>
      <c r="G188" s="136">
        <v>36</v>
      </c>
      <c r="H188" s="136">
        <v>2</v>
      </c>
      <c r="I188" s="279">
        <v>2</v>
      </c>
      <c r="J188" s="12">
        <f t="shared" si="20"/>
        <v>2</v>
      </c>
      <c r="K188" s="283">
        <v>87.096774193548384</v>
      </c>
      <c r="L188" s="12">
        <f t="shared" si="21"/>
        <v>3</v>
      </c>
      <c r="M188" s="142">
        <v>2</v>
      </c>
      <c r="N188" s="175">
        <v>2</v>
      </c>
      <c r="O188" s="175">
        <v>0</v>
      </c>
      <c r="P188" s="147">
        <f t="shared" si="22"/>
        <v>4</v>
      </c>
      <c r="Q188" s="286">
        <v>36</v>
      </c>
      <c r="R188" s="286">
        <v>36</v>
      </c>
      <c r="S188" s="291">
        <f t="shared" si="23"/>
        <v>100</v>
      </c>
      <c r="T188" s="12">
        <f t="shared" si="24"/>
        <v>4</v>
      </c>
      <c r="U188" s="136">
        <v>39</v>
      </c>
      <c r="V188" s="136">
        <v>100</v>
      </c>
      <c r="W188" s="12">
        <f t="shared" si="25"/>
        <v>2</v>
      </c>
      <c r="X188" s="194">
        <v>9</v>
      </c>
      <c r="Y188" s="194">
        <v>33</v>
      </c>
      <c r="Z188" s="16">
        <f t="shared" si="18"/>
        <v>17</v>
      </c>
      <c r="AA188" s="16">
        <f t="shared" si="26"/>
        <v>85</v>
      </c>
    </row>
    <row r="189" spans="1:30" s="111" customFormat="1" ht="30" customHeight="1" x14ac:dyDescent="0.25">
      <c r="A189" s="259" t="s">
        <v>18</v>
      </c>
      <c r="B189" s="225">
        <v>5</v>
      </c>
      <c r="C189" s="158" t="s">
        <v>239</v>
      </c>
      <c r="D189" s="261" t="s">
        <v>292</v>
      </c>
      <c r="E189" s="137" t="s">
        <v>638</v>
      </c>
      <c r="F189" s="12">
        <f t="shared" si="19"/>
        <v>2</v>
      </c>
      <c r="G189" s="136">
        <v>6</v>
      </c>
      <c r="H189" s="136">
        <v>1</v>
      </c>
      <c r="I189" s="270">
        <v>1</v>
      </c>
      <c r="J189" s="12">
        <f t="shared" si="20"/>
        <v>2</v>
      </c>
      <c r="K189" s="146">
        <v>88.709677419354833</v>
      </c>
      <c r="L189" s="12">
        <f t="shared" si="21"/>
        <v>3</v>
      </c>
      <c r="M189" s="142">
        <v>1</v>
      </c>
      <c r="N189" s="175">
        <v>1</v>
      </c>
      <c r="O189" s="175">
        <v>1</v>
      </c>
      <c r="P189" s="147">
        <f t="shared" si="22"/>
        <v>3</v>
      </c>
      <c r="Q189" s="113">
        <v>6</v>
      </c>
      <c r="R189" s="113">
        <v>6</v>
      </c>
      <c r="S189" s="291">
        <f t="shared" si="23"/>
        <v>100</v>
      </c>
      <c r="T189" s="12">
        <f t="shared" si="24"/>
        <v>4</v>
      </c>
      <c r="U189" s="136">
        <v>6</v>
      </c>
      <c r="V189" s="136">
        <v>100</v>
      </c>
      <c r="W189" s="12">
        <f t="shared" si="25"/>
        <v>2</v>
      </c>
      <c r="X189" s="286">
        <v>0</v>
      </c>
      <c r="Y189" s="286">
        <v>34</v>
      </c>
      <c r="Z189" s="16">
        <f t="shared" si="18"/>
        <v>16</v>
      </c>
      <c r="AA189" s="16">
        <f t="shared" si="26"/>
        <v>80</v>
      </c>
    </row>
    <row r="190" spans="1:30" s="111" customFormat="1" ht="30" customHeight="1" x14ac:dyDescent="0.25">
      <c r="A190" s="259" t="s">
        <v>17</v>
      </c>
      <c r="B190" s="225">
        <v>16</v>
      </c>
      <c r="C190" s="158" t="s">
        <v>6</v>
      </c>
      <c r="D190" s="261" t="s">
        <v>294</v>
      </c>
      <c r="E190" s="137" t="s">
        <v>638</v>
      </c>
      <c r="F190" s="12">
        <f t="shared" si="19"/>
        <v>2</v>
      </c>
      <c r="G190" s="136">
        <v>30</v>
      </c>
      <c r="H190" s="136">
        <v>2</v>
      </c>
      <c r="I190" s="272">
        <v>2</v>
      </c>
      <c r="J190" s="12">
        <f t="shared" si="20"/>
        <v>2</v>
      </c>
      <c r="K190" s="282">
        <v>88.709677419354833</v>
      </c>
      <c r="L190" s="12">
        <f t="shared" si="21"/>
        <v>3</v>
      </c>
      <c r="M190" s="142">
        <v>1</v>
      </c>
      <c r="N190" s="175">
        <v>2</v>
      </c>
      <c r="O190" s="175">
        <v>1</v>
      </c>
      <c r="P190" s="147">
        <f t="shared" si="22"/>
        <v>4</v>
      </c>
      <c r="Q190" s="113">
        <v>30</v>
      </c>
      <c r="R190" s="113">
        <v>27</v>
      </c>
      <c r="S190" s="291">
        <f t="shared" si="23"/>
        <v>90</v>
      </c>
      <c r="T190" s="12">
        <f t="shared" si="24"/>
        <v>3</v>
      </c>
      <c r="U190" s="136">
        <v>27</v>
      </c>
      <c r="V190" s="136">
        <v>100</v>
      </c>
      <c r="W190" s="12">
        <f t="shared" si="25"/>
        <v>2</v>
      </c>
      <c r="X190" s="229">
        <v>1</v>
      </c>
      <c r="Y190" s="229">
        <v>16</v>
      </c>
      <c r="Z190" s="16">
        <f t="shared" si="18"/>
        <v>16</v>
      </c>
      <c r="AA190" s="16">
        <f t="shared" si="26"/>
        <v>80</v>
      </c>
    </row>
    <row r="191" spans="1:30" s="111" customFormat="1" ht="30" customHeight="1" x14ac:dyDescent="0.25">
      <c r="A191" s="259" t="s">
        <v>19</v>
      </c>
      <c r="B191" s="225">
        <v>25</v>
      </c>
      <c r="C191" s="158" t="s">
        <v>13</v>
      </c>
      <c r="D191" s="261" t="s">
        <v>295</v>
      </c>
      <c r="E191" s="137" t="s">
        <v>638</v>
      </c>
      <c r="F191" s="12">
        <f t="shared" si="19"/>
        <v>2</v>
      </c>
      <c r="G191" s="136">
        <v>7</v>
      </c>
      <c r="H191" s="136">
        <v>1</v>
      </c>
      <c r="I191" s="272">
        <v>1</v>
      </c>
      <c r="J191" s="12">
        <f t="shared" si="20"/>
        <v>2</v>
      </c>
      <c r="K191" s="146">
        <v>98.387096774193552</v>
      </c>
      <c r="L191" s="12">
        <f t="shared" si="21"/>
        <v>4</v>
      </c>
      <c r="M191" s="142">
        <v>1</v>
      </c>
      <c r="N191" s="175">
        <v>1</v>
      </c>
      <c r="O191" s="175">
        <v>1</v>
      </c>
      <c r="P191" s="147">
        <f t="shared" si="22"/>
        <v>3</v>
      </c>
      <c r="Q191" s="113">
        <v>7</v>
      </c>
      <c r="R191" s="113">
        <v>6</v>
      </c>
      <c r="S191" s="291">
        <f t="shared" si="23"/>
        <v>86</v>
      </c>
      <c r="T191" s="12">
        <f t="shared" si="24"/>
        <v>3</v>
      </c>
      <c r="U191" s="136">
        <v>8</v>
      </c>
      <c r="V191" s="136">
        <v>100</v>
      </c>
      <c r="W191" s="12">
        <f t="shared" si="25"/>
        <v>2</v>
      </c>
      <c r="X191" s="229">
        <v>0</v>
      </c>
      <c r="Y191" s="229">
        <v>62</v>
      </c>
      <c r="Z191" s="16">
        <f t="shared" si="18"/>
        <v>16</v>
      </c>
      <c r="AA191" s="16">
        <f t="shared" si="26"/>
        <v>80</v>
      </c>
    </row>
    <row r="192" spans="1:30" s="111" customFormat="1" ht="30" customHeight="1" x14ac:dyDescent="0.25">
      <c r="A192" s="260" t="s">
        <v>30</v>
      </c>
      <c r="B192" s="225">
        <v>111</v>
      </c>
      <c r="C192" s="158" t="s">
        <v>193</v>
      </c>
      <c r="D192" s="261" t="s">
        <v>253</v>
      </c>
      <c r="E192" s="137" t="s">
        <v>638</v>
      </c>
      <c r="F192" s="12">
        <f t="shared" si="19"/>
        <v>2</v>
      </c>
      <c r="G192" s="136">
        <v>126</v>
      </c>
      <c r="H192" s="136">
        <v>8</v>
      </c>
      <c r="I192" s="274">
        <v>8</v>
      </c>
      <c r="J192" s="71">
        <f t="shared" si="20"/>
        <v>2</v>
      </c>
      <c r="K192" s="284">
        <v>85.5</v>
      </c>
      <c r="L192" s="71">
        <f t="shared" si="21"/>
        <v>3</v>
      </c>
      <c r="M192" s="142">
        <v>1</v>
      </c>
      <c r="N192" s="175">
        <v>1</v>
      </c>
      <c r="O192" s="175">
        <v>1</v>
      </c>
      <c r="P192" s="147">
        <f t="shared" si="22"/>
        <v>3</v>
      </c>
      <c r="Q192" s="136">
        <v>126</v>
      </c>
      <c r="R192" s="136">
        <v>126</v>
      </c>
      <c r="S192" s="292">
        <f t="shared" si="23"/>
        <v>100</v>
      </c>
      <c r="T192" s="71">
        <f t="shared" si="24"/>
        <v>4</v>
      </c>
      <c r="U192" s="136">
        <v>169</v>
      </c>
      <c r="V192" s="136">
        <v>100</v>
      </c>
      <c r="W192" s="12">
        <f t="shared" si="25"/>
        <v>2</v>
      </c>
      <c r="X192" s="194">
        <v>7</v>
      </c>
      <c r="Y192" s="194">
        <v>126</v>
      </c>
      <c r="Z192" s="16">
        <f t="shared" si="18"/>
        <v>16</v>
      </c>
      <c r="AA192" s="16">
        <f t="shared" si="26"/>
        <v>80</v>
      </c>
    </row>
    <row r="193" spans="1:30" s="111" customFormat="1" ht="30" customHeight="1" x14ac:dyDescent="0.25">
      <c r="A193" s="76" t="s">
        <v>34</v>
      </c>
      <c r="B193" s="225">
        <v>196</v>
      </c>
      <c r="C193" s="138" t="s">
        <v>624</v>
      </c>
      <c r="D193" s="153" t="s">
        <v>437</v>
      </c>
      <c r="E193" s="137" t="s">
        <v>638</v>
      </c>
      <c r="F193" s="71">
        <f t="shared" si="19"/>
        <v>2</v>
      </c>
      <c r="G193" s="136">
        <v>89</v>
      </c>
      <c r="H193" s="136">
        <v>9</v>
      </c>
      <c r="I193" s="148">
        <v>9</v>
      </c>
      <c r="J193" s="71">
        <f t="shared" si="20"/>
        <v>2</v>
      </c>
      <c r="K193" s="146">
        <v>85.483870967741936</v>
      </c>
      <c r="L193" s="71">
        <f t="shared" si="21"/>
        <v>3</v>
      </c>
      <c r="M193" s="142">
        <v>2</v>
      </c>
      <c r="N193" s="175">
        <v>2</v>
      </c>
      <c r="O193" s="175">
        <v>0</v>
      </c>
      <c r="P193" s="147">
        <f t="shared" si="22"/>
        <v>4</v>
      </c>
      <c r="Q193" s="136">
        <v>150</v>
      </c>
      <c r="R193" s="136">
        <v>130</v>
      </c>
      <c r="S193" s="63">
        <f t="shared" si="23"/>
        <v>87</v>
      </c>
      <c r="T193" s="71">
        <f t="shared" si="24"/>
        <v>3</v>
      </c>
      <c r="U193" s="136">
        <v>118</v>
      </c>
      <c r="V193" s="136">
        <v>100</v>
      </c>
      <c r="W193" s="12">
        <f t="shared" si="25"/>
        <v>2</v>
      </c>
      <c r="X193" s="194">
        <v>35</v>
      </c>
      <c r="Y193" s="194">
        <v>104</v>
      </c>
      <c r="Z193" s="16">
        <f t="shared" si="18"/>
        <v>16</v>
      </c>
      <c r="AA193" s="16">
        <f t="shared" si="26"/>
        <v>80</v>
      </c>
    </row>
    <row r="194" spans="1:30" s="111" customFormat="1" ht="30" customHeight="1" x14ac:dyDescent="0.25">
      <c r="A194" s="76" t="s">
        <v>34</v>
      </c>
      <c r="B194" s="225">
        <v>197</v>
      </c>
      <c r="C194" s="138" t="s">
        <v>220</v>
      </c>
      <c r="D194" s="153" t="s">
        <v>411</v>
      </c>
      <c r="E194" s="137" t="s">
        <v>638</v>
      </c>
      <c r="F194" s="71">
        <f t="shared" si="19"/>
        <v>2</v>
      </c>
      <c r="G194" s="136">
        <v>40</v>
      </c>
      <c r="H194" s="136">
        <v>7</v>
      </c>
      <c r="I194" s="148">
        <v>7</v>
      </c>
      <c r="J194" s="71">
        <f t="shared" si="20"/>
        <v>2</v>
      </c>
      <c r="K194" s="146">
        <v>91.935483870967744</v>
      </c>
      <c r="L194" s="71">
        <f t="shared" si="21"/>
        <v>4</v>
      </c>
      <c r="M194" s="142">
        <v>1</v>
      </c>
      <c r="N194" s="175">
        <v>1</v>
      </c>
      <c r="O194" s="175">
        <v>1</v>
      </c>
      <c r="P194" s="147">
        <f t="shared" si="22"/>
        <v>3</v>
      </c>
      <c r="Q194" s="136">
        <v>78</v>
      </c>
      <c r="R194" s="136">
        <v>66</v>
      </c>
      <c r="S194" s="63">
        <f t="shared" si="23"/>
        <v>85</v>
      </c>
      <c r="T194" s="71">
        <f t="shared" si="24"/>
        <v>3</v>
      </c>
      <c r="U194" s="136">
        <v>72</v>
      </c>
      <c r="V194" s="136">
        <v>100</v>
      </c>
      <c r="W194" s="12">
        <f t="shared" si="25"/>
        <v>2</v>
      </c>
      <c r="X194" s="194">
        <v>13</v>
      </c>
      <c r="Y194" s="194">
        <v>75</v>
      </c>
      <c r="Z194" s="16">
        <f t="shared" ref="Z194:Z203" si="27">F194+J194+L194+P194+T194+W194</f>
        <v>16</v>
      </c>
      <c r="AA194" s="16">
        <f t="shared" si="26"/>
        <v>80</v>
      </c>
    </row>
    <row r="195" spans="1:30" s="111" customFormat="1" ht="30" customHeight="1" x14ac:dyDescent="0.25">
      <c r="A195" s="259" t="s">
        <v>19</v>
      </c>
      <c r="B195" s="225">
        <v>26</v>
      </c>
      <c r="C195" s="158" t="s">
        <v>9</v>
      </c>
      <c r="D195" s="261" t="s">
        <v>287</v>
      </c>
      <c r="E195" s="137" t="s">
        <v>638</v>
      </c>
      <c r="F195" s="12">
        <f t="shared" ref="F195:F203" si="28">IF(E195="23/24",2,0)</f>
        <v>2</v>
      </c>
      <c r="G195" s="136">
        <v>56</v>
      </c>
      <c r="H195" s="136">
        <v>4</v>
      </c>
      <c r="I195" s="272">
        <v>4</v>
      </c>
      <c r="J195" s="12">
        <f t="shared" ref="J195:J203" si="29">IF(ABS((H195-I195)/I195)&lt;=0.1,2,IF(AND(ABS((H195-I195)/I195)&gt;0.1,ABS((H195-I195)/I195)&lt;=0.2),1,0))</f>
        <v>2</v>
      </c>
      <c r="K195" s="146">
        <v>77.41935483870968</v>
      </c>
      <c r="L195" s="12">
        <f t="shared" ref="L195:L203" si="30">IF(K195&gt;90,4,IF(AND(K195&gt;80,K195&lt;=90),3,IF(AND(K195&gt;=50,K195&lt;=80),2,IF(AND(K195&gt;=10,K195&lt;50),1,0))))</f>
        <v>2</v>
      </c>
      <c r="M195" s="142">
        <v>1</v>
      </c>
      <c r="N195" s="175">
        <v>1</v>
      </c>
      <c r="O195" s="175">
        <v>1</v>
      </c>
      <c r="P195" s="147">
        <f t="shared" ref="P195:P203" si="31">SUM(M195:O195)</f>
        <v>3</v>
      </c>
      <c r="Q195" s="113">
        <v>56</v>
      </c>
      <c r="R195" s="113">
        <v>54</v>
      </c>
      <c r="S195" s="291">
        <f t="shared" ref="S195:S203" si="32">ROUND(R195/Q195*100,0)</f>
        <v>96</v>
      </c>
      <c r="T195" s="12">
        <f t="shared" ref="T195:T203" si="33">IF(S195&gt;90,4,IF(AND(S195&gt;80,S195&lt;=90),3,IF(AND(S195&gt;=50,S195&lt;=80),2,IF(AND(S195&gt;=10,S195&lt;50),1,0))))</f>
        <v>4</v>
      </c>
      <c r="U195" s="136">
        <v>78</v>
      </c>
      <c r="V195" s="136">
        <v>100</v>
      </c>
      <c r="W195" s="12">
        <f t="shared" ref="W195:W203" si="34">IF(V195&gt;=90,2,IF(V195&gt;=80,1,0))</f>
        <v>2</v>
      </c>
      <c r="X195" s="229">
        <v>2</v>
      </c>
      <c r="Y195" s="229">
        <v>92</v>
      </c>
      <c r="Z195" s="16">
        <f t="shared" si="27"/>
        <v>15</v>
      </c>
      <c r="AA195" s="16">
        <f t="shared" ref="AA195:AA203" si="35">ROUND(Z195/$Z$2*100,0)</f>
        <v>75</v>
      </c>
    </row>
    <row r="196" spans="1:30" s="111" customFormat="1" ht="30" customHeight="1" x14ac:dyDescent="0.25">
      <c r="A196" s="259" t="s">
        <v>19</v>
      </c>
      <c r="B196" s="225">
        <v>27</v>
      </c>
      <c r="C196" s="158" t="s">
        <v>14</v>
      </c>
      <c r="D196" s="261" t="s">
        <v>296</v>
      </c>
      <c r="E196" s="137" t="s">
        <v>638</v>
      </c>
      <c r="F196" s="12">
        <f t="shared" si="28"/>
        <v>2</v>
      </c>
      <c r="G196" s="136">
        <v>11</v>
      </c>
      <c r="H196" s="136">
        <v>1</v>
      </c>
      <c r="I196" s="272">
        <v>1</v>
      </c>
      <c r="J196" s="12">
        <f t="shared" si="29"/>
        <v>2</v>
      </c>
      <c r="K196" s="146">
        <v>75.806451612903231</v>
      </c>
      <c r="L196" s="12">
        <f t="shared" si="30"/>
        <v>2</v>
      </c>
      <c r="M196" s="142">
        <v>0</v>
      </c>
      <c r="N196" s="175">
        <v>2</v>
      </c>
      <c r="O196" s="175">
        <v>2</v>
      </c>
      <c r="P196" s="147">
        <f t="shared" si="31"/>
        <v>4</v>
      </c>
      <c r="Q196" s="113">
        <v>11</v>
      </c>
      <c r="R196" s="113">
        <v>9</v>
      </c>
      <c r="S196" s="291">
        <f t="shared" si="32"/>
        <v>82</v>
      </c>
      <c r="T196" s="12">
        <f t="shared" si="33"/>
        <v>3</v>
      </c>
      <c r="U196" s="136">
        <v>16</v>
      </c>
      <c r="V196" s="136">
        <v>100</v>
      </c>
      <c r="W196" s="12">
        <f t="shared" si="34"/>
        <v>2</v>
      </c>
      <c r="X196" s="229">
        <v>8</v>
      </c>
      <c r="Y196" s="229">
        <v>19</v>
      </c>
      <c r="Z196" s="16">
        <f t="shared" si="27"/>
        <v>15</v>
      </c>
      <c r="AA196" s="16">
        <f t="shared" si="35"/>
        <v>75</v>
      </c>
    </row>
    <row r="197" spans="1:30" s="111" customFormat="1" ht="30" customHeight="1" x14ac:dyDescent="0.25">
      <c r="A197" s="260" t="s">
        <v>30</v>
      </c>
      <c r="B197" s="225">
        <v>112</v>
      </c>
      <c r="C197" s="158" t="s">
        <v>199</v>
      </c>
      <c r="D197" s="261" t="s">
        <v>281</v>
      </c>
      <c r="E197" s="137" t="s">
        <v>638</v>
      </c>
      <c r="F197" s="12">
        <f t="shared" si="28"/>
        <v>2</v>
      </c>
      <c r="G197" s="136">
        <v>26</v>
      </c>
      <c r="H197" s="136">
        <v>2</v>
      </c>
      <c r="I197" s="274">
        <v>2</v>
      </c>
      <c r="J197" s="71">
        <f t="shared" si="29"/>
        <v>2</v>
      </c>
      <c r="K197" s="284">
        <v>88.7</v>
      </c>
      <c r="L197" s="71">
        <f t="shared" si="30"/>
        <v>3</v>
      </c>
      <c r="M197" s="142">
        <v>1</v>
      </c>
      <c r="N197" s="175">
        <v>0</v>
      </c>
      <c r="O197" s="175">
        <v>0</v>
      </c>
      <c r="P197" s="147">
        <f t="shared" si="31"/>
        <v>1</v>
      </c>
      <c r="Q197" s="136">
        <v>26</v>
      </c>
      <c r="R197" s="136">
        <v>26</v>
      </c>
      <c r="S197" s="292">
        <f t="shared" si="32"/>
        <v>100</v>
      </c>
      <c r="T197" s="71">
        <f t="shared" si="33"/>
        <v>4</v>
      </c>
      <c r="U197" s="136">
        <v>33</v>
      </c>
      <c r="V197" s="136">
        <v>100</v>
      </c>
      <c r="W197" s="12">
        <f t="shared" si="34"/>
        <v>2</v>
      </c>
      <c r="X197" s="194">
        <v>5</v>
      </c>
      <c r="Y197" s="194">
        <v>51</v>
      </c>
      <c r="Z197" s="16">
        <f t="shared" si="27"/>
        <v>14</v>
      </c>
      <c r="AA197" s="16">
        <f t="shared" si="35"/>
        <v>70</v>
      </c>
    </row>
    <row r="198" spans="1:30" s="110" customFormat="1" ht="30" customHeight="1" x14ac:dyDescent="0.25">
      <c r="A198" s="260" t="s">
        <v>30</v>
      </c>
      <c r="B198" s="225">
        <v>113</v>
      </c>
      <c r="C198" s="158" t="s">
        <v>200</v>
      </c>
      <c r="D198" s="261" t="s">
        <v>440</v>
      </c>
      <c r="E198" s="137" t="s">
        <v>638</v>
      </c>
      <c r="F198" s="12">
        <f t="shared" si="28"/>
        <v>2</v>
      </c>
      <c r="G198" s="136">
        <v>19</v>
      </c>
      <c r="H198" s="136">
        <v>2</v>
      </c>
      <c r="I198" s="274">
        <v>2</v>
      </c>
      <c r="J198" s="71">
        <f t="shared" si="29"/>
        <v>2</v>
      </c>
      <c r="K198" s="284">
        <v>93.5</v>
      </c>
      <c r="L198" s="71">
        <f t="shared" si="30"/>
        <v>4</v>
      </c>
      <c r="M198" s="142">
        <v>0</v>
      </c>
      <c r="N198" s="175">
        <v>0</v>
      </c>
      <c r="O198" s="175">
        <v>1</v>
      </c>
      <c r="P198" s="147">
        <f t="shared" si="31"/>
        <v>1</v>
      </c>
      <c r="Q198" s="136">
        <v>21</v>
      </c>
      <c r="R198" s="136">
        <v>19</v>
      </c>
      <c r="S198" s="292">
        <f t="shared" si="32"/>
        <v>90</v>
      </c>
      <c r="T198" s="71">
        <f t="shared" si="33"/>
        <v>3</v>
      </c>
      <c r="U198" s="136">
        <v>18</v>
      </c>
      <c r="V198" s="136">
        <v>100</v>
      </c>
      <c r="W198" s="12">
        <f t="shared" si="34"/>
        <v>2</v>
      </c>
      <c r="X198" s="194">
        <v>2</v>
      </c>
      <c r="Y198" s="194">
        <v>15</v>
      </c>
      <c r="Z198" s="16">
        <f t="shared" si="27"/>
        <v>14</v>
      </c>
      <c r="AA198" s="16">
        <f t="shared" si="35"/>
        <v>70</v>
      </c>
      <c r="AD198" s="111"/>
    </row>
    <row r="199" spans="1:30" s="110" customFormat="1" ht="30" customHeight="1" x14ac:dyDescent="0.25">
      <c r="A199" s="260" t="s">
        <v>31</v>
      </c>
      <c r="B199" s="225">
        <v>125</v>
      </c>
      <c r="C199" s="158" t="s">
        <v>212</v>
      </c>
      <c r="D199" s="261" t="s">
        <v>366</v>
      </c>
      <c r="E199" s="137" t="s">
        <v>638</v>
      </c>
      <c r="F199" s="12">
        <f t="shared" si="28"/>
        <v>2</v>
      </c>
      <c r="G199" s="136">
        <v>8</v>
      </c>
      <c r="H199" s="136">
        <v>1</v>
      </c>
      <c r="I199" s="278">
        <v>1</v>
      </c>
      <c r="J199" s="71">
        <f t="shared" si="29"/>
        <v>2</v>
      </c>
      <c r="K199" s="284">
        <v>100</v>
      </c>
      <c r="L199" s="71">
        <f t="shared" si="30"/>
        <v>4</v>
      </c>
      <c r="M199" s="287">
        <v>0</v>
      </c>
      <c r="N199" s="288">
        <v>0</v>
      </c>
      <c r="O199" s="288">
        <v>0</v>
      </c>
      <c r="P199" s="147">
        <f t="shared" si="31"/>
        <v>0</v>
      </c>
      <c r="Q199" s="136">
        <v>8</v>
      </c>
      <c r="R199" s="136">
        <v>8</v>
      </c>
      <c r="S199" s="292">
        <f t="shared" si="32"/>
        <v>100</v>
      </c>
      <c r="T199" s="71">
        <f t="shared" si="33"/>
        <v>4</v>
      </c>
      <c r="U199" s="136">
        <v>6</v>
      </c>
      <c r="V199" s="136">
        <v>100</v>
      </c>
      <c r="W199" s="12">
        <f t="shared" si="34"/>
        <v>2</v>
      </c>
      <c r="X199" s="194">
        <v>1</v>
      </c>
      <c r="Y199" s="194">
        <v>21</v>
      </c>
      <c r="Z199" s="16">
        <f t="shared" si="27"/>
        <v>14</v>
      </c>
      <c r="AA199" s="16">
        <f t="shared" si="35"/>
        <v>70</v>
      </c>
      <c r="AD199" s="111"/>
    </row>
    <row r="200" spans="1:30" s="110" customFormat="1" ht="30" customHeight="1" x14ac:dyDescent="0.25">
      <c r="A200" s="76" t="s">
        <v>34</v>
      </c>
      <c r="B200" s="225">
        <v>198</v>
      </c>
      <c r="C200" s="138" t="s">
        <v>587</v>
      </c>
      <c r="D200" s="153" t="s">
        <v>438</v>
      </c>
      <c r="E200" s="137" t="s">
        <v>638</v>
      </c>
      <c r="F200" s="71">
        <f t="shared" si="28"/>
        <v>2</v>
      </c>
      <c r="G200" s="136">
        <v>86</v>
      </c>
      <c r="H200" s="136">
        <v>12</v>
      </c>
      <c r="I200" s="148">
        <v>12</v>
      </c>
      <c r="J200" s="71">
        <f t="shared" si="29"/>
        <v>2</v>
      </c>
      <c r="K200" s="146">
        <v>93.548387096774192</v>
      </c>
      <c r="L200" s="71">
        <f t="shared" si="30"/>
        <v>4</v>
      </c>
      <c r="M200" s="142">
        <v>0</v>
      </c>
      <c r="N200" s="175">
        <v>0</v>
      </c>
      <c r="O200" s="175">
        <v>0</v>
      </c>
      <c r="P200" s="147">
        <f t="shared" si="31"/>
        <v>0</v>
      </c>
      <c r="Q200" s="136">
        <v>274</v>
      </c>
      <c r="R200" s="136">
        <v>155</v>
      </c>
      <c r="S200" s="63">
        <f t="shared" si="32"/>
        <v>57</v>
      </c>
      <c r="T200" s="71">
        <f t="shared" si="33"/>
        <v>2</v>
      </c>
      <c r="U200" s="136">
        <v>99</v>
      </c>
      <c r="V200" s="136">
        <v>100</v>
      </c>
      <c r="W200" s="12">
        <f t="shared" si="34"/>
        <v>2</v>
      </c>
      <c r="X200" s="194">
        <v>17</v>
      </c>
      <c r="Y200" s="194">
        <v>77</v>
      </c>
      <c r="Z200" s="16">
        <f t="shared" si="27"/>
        <v>12</v>
      </c>
      <c r="AA200" s="16">
        <f t="shared" si="35"/>
        <v>60</v>
      </c>
      <c r="AD200" s="111"/>
    </row>
    <row r="201" spans="1:30" s="110" customFormat="1" ht="30" customHeight="1" x14ac:dyDescent="0.25">
      <c r="A201" s="76" t="s">
        <v>34</v>
      </c>
      <c r="B201" s="225">
        <v>199</v>
      </c>
      <c r="C201" s="138" t="s">
        <v>592</v>
      </c>
      <c r="D201" s="153" t="s">
        <v>432</v>
      </c>
      <c r="E201" s="137" t="s">
        <v>638</v>
      </c>
      <c r="F201" s="71">
        <f t="shared" si="28"/>
        <v>2</v>
      </c>
      <c r="G201" s="136">
        <v>66</v>
      </c>
      <c r="H201" s="136">
        <v>7</v>
      </c>
      <c r="I201" s="148">
        <v>7</v>
      </c>
      <c r="J201" s="71">
        <f t="shared" si="29"/>
        <v>2</v>
      </c>
      <c r="K201" s="146">
        <v>88.709677419354833</v>
      </c>
      <c r="L201" s="71">
        <f t="shared" si="30"/>
        <v>3</v>
      </c>
      <c r="M201" s="142">
        <v>0</v>
      </c>
      <c r="N201" s="175">
        <v>0</v>
      </c>
      <c r="O201" s="175">
        <v>0</v>
      </c>
      <c r="P201" s="147">
        <f t="shared" si="31"/>
        <v>0</v>
      </c>
      <c r="Q201" s="136">
        <v>151</v>
      </c>
      <c r="R201" s="136">
        <v>98</v>
      </c>
      <c r="S201" s="63">
        <f t="shared" si="32"/>
        <v>65</v>
      </c>
      <c r="T201" s="71">
        <f t="shared" si="33"/>
        <v>2</v>
      </c>
      <c r="U201" s="136">
        <v>72</v>
      </c>
      <c r="V201" s="136">
        <v>98</v>
      </c>
      <c r="W201" s="12">
        <f t="shared" si="34"/>
        <v>2</v>
      </c>
      <c r="X201" s="194">
        <v>17</v>
      </c>
      <c r="Y201" s="194">
        <v>38</v>
      </c>
      <c r="Z201" s="16">
        <f t="shared" si="27"/>
        <v>11</v>
      </c>
      <c r="AA201" s="16">
        <f t="shared" si="35"/>
        <v>55</v>
      </c>
      <c r="AD201" s="111"/>
    </row>
    <row r="202" spans="1:30" s="110" customFormat="1" ht="30" customHeight="1" x14ac:dyDescent="0.25">
      <c r="A202" s="76" t="s">
        <v>34</v>
      </c>
      <c r="B202" s="225">
        <v>200</v>
      </c>
      <c r="C202" s="138" t="s">
        <v>601</v>
      </c>
      <c r="D202" s="153" t="s">
        <v>428</v>
      </c>
      <c r="E202" s="137" t="s">
        <v>638</v>
      </c>
      <c r="F202" s="71">
        <f t="shared" si="28"/>
        <v>2</v>
      </c>
      <c r="G202" s="136">
        <v>92</v>
      </c>
      <c r="H202" s="136">
        <v>13</v>
      </c>
      <c r="I202" s="148">
        <v>13</v>
      </c>
      <c r="J202" s="71">
        <f t="shared" si="29"/>
        <v>2</v>
      </c>
      <c r="K202" s="146">
        <v>85.483870967741936</v>
      </c>
      <c r="L202" s="71">
        <f t="shared" si="30"/>
        <v>3</v>
      </c>
      <c r="M202" s="142">
        <v>0</v>
      </c>
      <c r="N202" s="175">
        <v>0</v>
      </c>
      <c r="O202" s="175">
        <v>0</v>
      </c>
      <c r="P202" s="147">
        <f t="shared" si="31"/>
        <v>0</v>
      </c>
      <c r="Q202" s="136">
        <v>291</v>
      </c>
      <c r="R202" s="136">
        <v>194</v>
      </c>
      <c r="S202" s="63">
        <f t="shared" si="32"/>
        <v>67</v>
      </c>
      <c r="T202" s="71">
        <f t="shared" si="33"/>
        <v>2</v>
      </c>
      <c r="U202" s="136">
        <v>104</v>
      </c>
      <c r="V202" s="136">
        <v>99</v>
      </c>
      <c r="W202" s="12">
        <f t="shared" si="34"/>
        <v>2</v>
      </c>
      <c r="X202" s="194">
        <v>45</v>
      </c>
      <c r="Y202" s="194">
        <v>44</v>
      </c>
      <c r="Z202" s="16">
        <f t="shared" si="27"/>
        <v>11</v>
      </c>
      <c r="AA202" s="16">
        <f t="shared" si="35"/>
        <v>55</v>
      </c>
      <c r="AD202" s="111"/>
    </row>
    <row r="203" spans="1:30" s="110" customFormat="1" ht="30" customHeight="1" x14ac:dyDescent="0.25">
      <c r="A203" s="76" t="s">
        <v>34</v>
      </c>
      <c r="B203" s="225">
        <v>201</v>
      </c>
      <c r="C203" s="138" t="s">
        <v>603</v>
      </c>
      <c r="D203" s="153" t="s">
        <v>435</v>
      </c>
      <c r="E203" s="137" t="s">
        <v>638</v>
      </c>
      <c r="F203" s="71">
        <f t="shared" si="28"/>
        <v>2</v>
      </c>
      <c r="G203" s="136">
        <v>80</v>
      </c>
      <c r="H203" s="136">
        <v>12</v>
      </c>
      <c r="I203" s="148">
        <v>12</v>
      </c>
      <c r="J203" s="71">
        <f t="shared" si="29"/>
        <v>2</v>
      </c>
      <c r="K203" s="146">
        <v>74.193548387096769</v>
      </c>
      <c r="L203" s="71">
        <f t="shared" si="30"/>
        <v>2</v>
      </c>
      <c r="M203" s="142">
        <v>0</v>
      </c>
      <c r="N203" s="175">
        <v>0</v>
      </c>
      <c r="O203" s="175">
        <v>0</v>
      </c>
      <c r="P203" s="147">
        <f t="shared" si="31"/>
        <v>0</v>
      </c>
      <c r="Q203" s="136">
        <v>272</v>
      </c>
      <c r="R203" s="136">
        <v>138</v>
      </c>
      <c r="S203" s="63">
        <f t="shared" si="32"/>
        <v>51</v>
      </c>
      <c r="T203" s="71">
        <f t="shared" si="33"/>
        <v>2</v>
      </c>
      <c r="U203" s="136">
        <v>95</v>
      </c>
      <c r="V203" s="136">
        <v>100</v>
      </c>
      <c r="W203" s="12">
        <f t="shared" si="34"/>
        <v>2</v>
      </c>
      <c r="X203" s="194">
        <v>39</v>
      </c>
      <c r="Y203" s="194">
        <v>58</v>
      </c>
      <c r="Z203" s="16">
        <f t="shared" si="27"/>
        <v>10</v>
      </c>
      <c r="AA203" s="16">
        <f t="shared" si="35"/>
        <v>50</v>
      </c>
      <c r="AD203" s="111"/>
    </row>
  </sheetData>
  <autoFilter ref="A1:EZ203"/>
  <sortState ref="A1:AA203">
    <sortCondition descending="1" ref="AA3"/>
  </sortState>
  <phoneticPr fontId="11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 tint="-0.14999847407452621"/>
  </sheetPr>
  <dimension ref="A1:AA16"/>
  <sheetViews>
    <sheetView tabSelected="1" zoomScale="68" zoomScaleNormal="68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O26" sqref="O26"/>
    </sheetView>
  </sheetViews>
  <sheetFormatPr defaultColWidth="8.85546875" defaultRowHeight="15" x14ac:dyDescent="0.25"/>
  <cols>
    <col min="1" max="1" width="25.42578125" customWidth="1"/>
    <col min="2" max="2" width="4.140625" customWidth="1"/>
    <col min="3" max="3" width="28.7109375" customWidth="1"/>
    <col min="4" max="4" width="26.140625" customWidth="1"/>
    <col min="5" max="5" width="20.85546875" customWidth="1"/>
    <col min="6" max="6" width="5.7109375" bestFit="1" customWidth="1"/>
    <col min="7" max="7" width="13.85546875" bestFit="1" customWidth="1"/>
    <col min="8" max="9" width="11.85546875" bestFit="1" customWidth="1"/>
    <col min="10" max="10" width="5.7109375" bestFit="1" customWidth="1"/>
    <col min="11" max="11" width="12.85546875" customWidth="1"/>
    <col min="12" max="12" width="5.7109375" bestFit="1" customWidth="1"/>
    <col min="13" max="13" width="15.5703125" customWidth="1"/>
    <col min="14" max="14" width="16.7109375" customWidth="1"/>
    <col min="15" max="15" width="14.85546875" customWidth="1"/>
    <col min="16" max="16" width="6" customWidth="1"/>
    <col min="17" max="17" width="14.85546875" bestFit="1" customWidth="1"/>
    <col min="18" max="18" width="14.85546875" customWidth="1"/>
    <col min="19" max="19" width="9.42578125" bestFit="1" customWidth="1"/>
    <col min="20" max="20" width="5.7109375" bestFit="1" customWidth="1"/>
    <col min="21" max="21" width="11.28515625" bestFit="1" customWidth="1"/>
    <col min="22" max="22" width="15.140625" customWidth="1"/>
    <col min="23" max="23" width="5.85546875" customWidth="1"/>
    <col min="24" max="25" width="13.28515625" bestFit="1" customWidth="1"/>
    <col min="26" max="26" width="7.85546875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1" customFormat="1" x14ac:dyDescent="0.25">
      <c r="A2" s="10" t="s">
        <v>649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3" si="0">F2+J2+L2+P2+T2+W2</f>
        <v>20</v>
      </c>
      <c r="AA2" s="13">
        <v>100</v>
      </c>
    </row>
    <row r="3" spans="1:27" ht="30" customHeight="1" x14ac:dyDescent="0.25">
      <c r="A3" s="224" t="s">
        <v>17</v>
      </c>
      <c r="B3" s="225">
        <v>1</v>
      </c>
      <c r="C3" s="226" t="s">
        <v>0</v>
      </c>
      <c r="D3" s="226" t="s">
        <v>269</v>
      </c>
      <c r="E3" s="227" t="s">
        <v>638</v>
      </c>
      <c r="F3" s="218">
        <f t="shared" ref="F3:F13" si="1">IF(E3="23/24",2,0)</f>
        <v>2</v>
      </c>
      <c r="G3" s="136">
        <v>146</v>
      </c>
      <c r="H3" s="136">
        <v>8</v>
      </c>
      <c r="I3" s="217">
        <v>8</v>
      </c>
      <c r="J3" s="218">
        <f t="shared" ref="J3:J13" si="2">IF(ABS((H3-I3)/I3)&lt;=0.1,2,IF(AND(ABS((H3-I3)/I3)&gt;0.1,ABS((H3-I3)/I3)&lt;=0.2),1,0))</f>
        <v>2</v>
      </c>
      <c r="K3" s="228">
        <v>90.322580645161281</v>
      </c>
      <c r="L3" s="218">
        <f t="shared" ref="L3:L13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3" si="4">SUM(M3:O3)</f>
        <v>6</v>
      </c>
      <c r="Q3" s="113">
        <v>144</v>
      </c>
      <c r="R3" s="113">
        <v>143</v>
      </c>
      <c r="S3" s="221">
        <f t="shared" ref="S3:S13" si="5">ROUND(R3/Q3*100,0)</f>
        <v>99</v>
      </c>
      <c r="T3" s="218">
        <f t="shared" ref="T3:T13" si="6">IF(S3&gt;90,4,IF(AND(S3&gt;80,S3&lt;=90),3,IF(AND(S3&gt;=50,S3&lt;=80),2,IF(AND(S3&gt;=10,S3&lt;50),1,0))))</f>
        <v>4</v>
      </c>
      <c r="U3" s="136">
        <v>260</v>
      </c>
      <c r="V3" s="136">
        <v>100</v>
      </c>
      <c r="W3" s="218">
        <f t="shared" ref="W3:W13" si="7">IF(V3&gt;=90,2,IF(V3&gt;=80,1,0))</f>
        <v>2</v>
      </c>
      <c r="X3" s="229">
        <v>12</v>
      </c>
      <c r="Y3" s="229">
        <v>88</v>
      </c>
      <c r="Z3" s="223">
        <f t="shared" si="0"/>
        <v>20</v>
      </c>
      <c r="AA3" s="223">
        <f t="shared" ref="AA3:AA13" si="8">ROUND(Z3/$Z$2*100,0)</f>
        <v>100</v>
      </c>
    </row>
    <row r="4" spans="1:27" ht="30" customHeight="1" x14ac:dyDescent="0.25">
      <c r="A4" s="224" t="s">
        <v>17</v>
      </c>
      <c r="B4" s="225">
        <v>3</v>
      </c>
      <c r="C4" s="226" t="s">
        <v>2</v>
      </c>
      <c r="D4" s="226" t="s">
        <v>266</v>
      </c>
      <c r="E4" s="227" t="s">
        <v>638</v>
      </c>
      <c r="F4" s="218">
        <f t="shared" si="1"/>
        <v>2</v>
      </c>
      <c r="G4" s="136">
        <v>132</v>
      </c>
      <c r="H4" s="136">
        <v>6</v>
      </c>
      <c r="I4" s="217">
        <v>6</v>
      </c>
      <c r="J4" s="218">
        <f t="shared" si="2"/>
        <v>2</v>
      </c>
      <c r="K4" s="228">
        <v>91.935483870967744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113">
        <v>125</v>
      </c>
      <c r="R4" s="113">
        <v>122</v>
      </c>
      <c r="S4" s="221">
        <f t="shared" si="5"/>
        <v>98</v>
      </c>
      <c r="T4" s="218">
        <f t="shared" si="6"/>
        <v>4</v>
      </c>
      <c r="U4" s="136">
        <v>180</v>
      </c>
      <c r="V4" s="136">
        <v>100</v>
      </c>
      <c r="W4" s="218">
        <f t="shared" si="7"/>
        <v>2</v>
      </c>
      <c r="X4" s="229">
        <v>12</v>
      </c>
      <c r="Y4" s="229">
        <v>123</v>
      </c>
      <c r="Z4" s="223">
        <f t="shared" si="0"/>
        <v>20</v>
      </c>
      <c r="AA4" s="223">
        <f t="shared" si="8"/>
        <v>100</v>
      </c>
    </row>
    <row r="5" spans="1:27" ht="30" customHeight="1" x14ac:dyDescent="0.25">
      <c r="A5" s="224" t="s">
        <v>17</v>
      </c>
      <c r="B5" s="225">
        <v>4</v>
      </c>
      <c r="C5" s="226" t="s">
        <v>3</v>
      </c>
      <c r="D5" s="226" t="s">
        <v>288</v>
      </c>
      <c r="E5" s="227" t="s">
        <v>638</v>
      </c>
      <c r="F5" s="218">
        <f t="shared" si="1"/>
        <v>2</v>
      </c>
      <c r="G5" s="136">
        <v>74</v>
      </c>
      <c r="H5" s="136">
        <v>4</v>
      </c>
      <c r="I5" s="217">
        <v>4</v>
      </c>
      <c r="J5" s="218">
        <f t="shared" si="2"/>
        <v>2</v>
      </c>
      <c r="K5" s="228">
        <v>95.161290322580655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113">
        <v>70</v>
      </c>
      <c r="R5" s="113">
        <v>70</v>
      </c>
      <c r="S5" s="221">
        <f t="shared" si="5"/>
        <v>100</v>
      </c>
      <c r="T5" s="218">
        <f t="shared" si="6"/>
        <v>4</v>
      </c>
      <c r="U5" s="136">
        <v>75</v>
      </c>
      <c r="V5" s="136">
        <v>100</v>
      </c>
      <c r="W5" s="218">
        <f t="shared" si="7"/>
        <v>2</v>
      </c>
      <c r="X5" s="229">
        <v>22</v>
      </c>
      <c r="Y5" s="229">
        <v>235</v>
      </c>
      <c r="Z5" s="223">
        <f t="shared" si="0"/>
        <v>20</v>
      </c>
      <c r="AA5" s="223">
        <f t="shared" si="8"/>
        <v>100</v>
      </c>
    </row>
    <row r="6" spans="1:27" ht="30" customHeight="1" x14ac:dyDescent="0.25">
      <c r="A6" s="224" t="s">
        <v>17</v>
      </c>
      <c r="B6" s="225">
        <v>5</v>
      </c>
      <c r="C6" s="226" t="s">
        <v>5</v>
      </c>
      <c r="D6" s="226" t="s">
        <v>293</v>
      </c>
      <c r="E6" s="227" t="s">
        <v>638</v>
      </c>
      <c r="F6" s="218">
        <f t="shared" si="1"/>
        <v>2</v>
      </c>
      <c r="G6" s="136">
        <v>27</v>
      </c>
      <c r="H6" s="136">
        <v>2</v>
      </c>
      <c r="I6" s="217">
        <v>2</v>
      </c>
      <c r="J6" s="218">
        <f t="shared" si="2"/>
        <v>2</v>
      </c>
      <c r="K6" s="228">
        <v>91.935483870967744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13">
        <v>28</v>
      </c>
      <c r="R6" s="113">
        <v>27</v>
      </c>
      <c r="S6" s="221">
        <f t="shared" si="5"/>
        <v>96</v>
      </c>
      <c r="T6" s="218">
        <f t="shared" si="6"/>
        <v>4</v>
      </c>
      <c r="U6" s="136">
        <v>30</v>
      </c>
      <c r="V6" s="136">
        <v>100</v>
      </c>
      <c r="W6" s="218">
        <f t="shared" si="7"/>
        <v>2</v>
      </c>
      <c r="X6" s="229">
        <v>2</v>
      </c>
      <c r="Y6" s="229">
        <v>25</v>
      </c>
      <c r="Z6" s="223">
        <f t="shared" si="0"/>
        <v>20</v>
      </c>
      <c r="AA6" s="223">
        <f t="shared" si="8"/>
        <v>100</v>
      </c>
    </row>
    <row r="7" spans="1:27" ht="30" customHeight="1" x14ac:dyDescent="0.25">
      <c r="A7" s="224" t="s">
        <v>17</v>
      </c>
      <c r="B7" s="225">
        <v>6</v>
      </c>
      <c r="C7" s="226" t="s">
        <v>4</v>
      </c>
      <c r="D7" s="226" t="s">
        <v>289</v>
      </c>
      <c r="E7" s="227" t="s">
        <v>638</v>
      </c>
      <c r="F7" s="218">
        <f t="shared" si="1"/>
        <v>2</v>
      </c>
      <c r="G7" s="136">
        <v>31</v>
      </c>
      <c r="H7" s="136">
        <v>2</v>
      </c>
      <c r="I7" s="217">
        <v>2</v>
      </c>
      <c r="J7" s="218">
        <f t="shared" si="2"/>
        <v>2</v>
      </c>
      <c r="K7" s="228">
        <v>95.161290322580655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113">
        <v>31</v>
      </c>
      <c r="R7" s="113">
        <v>31</v>
      </c>
      <c r="S7" s="221">
        <f t="shared" si="5"/>
        <v>100</v>
      </c>
      <c r="T7" s="218">
        <f t="shared" si="6"/>
        <v>4</v>
      </c>
      <c r="U7" s="136">
        <v>28</v>
      </c>
      <c r="V7" s="136">
        <v>100</v>
      </c>
      <c r="W7" s="218">
        <f t="shared" si="7"/>
        <v>2</v>
      </c>
      <c r="X7" s="229">
        <v>3</v>
      </c>
      <c r="Y7" s="229">
        <v>55</v>
      </c>
      <c r="Z7" s="223">
        <f t="shared" si="0"/>
        <v>20</v>
      </c>
      <c r="AA7" s="223">
        <f t="shared" si="8"/>
        <v>100</v>
      </c>
    </row>
    <row r="8" spans="1:27" ht="30" customHeight="1" x14ac:dyDescent="0.25">
      <c r="A8" s="224" t="s">
        <v>17</v>
      </c>
      <c r="B8" s="225">
        <v>8</v>
      </c>
      <c r="C8" s="226" t="s">
        <v>38</v>
      </c>
      <c r="D8" s="226" t="s">
        <v>290</v>
      </c>
      <c r="E8" s="227" t="s">
        <v>638</v>
      </c>
      <c r="F8" s="218">
        <f t="shared" si="1"/>
        <v>2</v>
      </c>
      <c r="G8" s="136">
        <v>188</v>
      </c>
      <c r="H8" s="136">
        <v>10</v>
      </c>
      <c r="I8" s="217">
        <v>10</v>
      </c>
      <c r="J8" s="218">
        <f t="shared" si="2"/>
        <v>2</v>
      </c>
      <c r="K8" s="228">
        <v>91.935483870967744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113">
        <v>184</v>
      </c>
      <c r="R8" s="113">
        <v>183</v>
      </c>
      <c r="S8" s="221">
        <f t="shared" si="5"/>
        <v>99</v>
      </c>
      <c r="T8" s="218">
        <f t="shared" si="6"/>
        <v>4</v>
      </c>
      <c r="U8" s="136">
        <v>287</v>
      </c>
      <c r="V8" s="136">
        <v>100</v>
      </c>
      <c r="W8" s="218">
        <f t="shared" si="7"/>
        <v>2</v>
      </c>
      <c r="X8" s="229">
        <v>27</v>
      </c>
      <c r="Y8" s="229">
        <v>234</v>
      </c>
      <c r="Z8" s="223">
        <f t="shared" si="0"/>
        <v>20</v>
      </c>
      <c r="AA8" s="223">
        <f t="shared" si="8"/>
        <v>100</v>
      </c>
    </row>
    <row r="9" spans="1:27" ht="30" customHeight="1" x14ac:dyDescent="0.25">
      <c r="A9" s="224" t="s">
        <v>17</v>
      </c>
      <c r="B9" s="225">
        <v>11</v>
      </c>
      <c r="C9" s="226" t="s">
        <v>441</v>
      </c>
      <c r="D9" s="226" t="s">
        <v>442</v>
      </c>
      <c r="E9" s="227" t="s">
        <v>638</v>
      </c>
      <c r="F9" s="218">
        <f t="shared" si="1"/>
        <v>2</v>
      </c>
      <c r="G9" s="136">
        <v>275</v>
      </c>
      <c r="H9" s="136">
        <v>12</v>
      </c>
      <c r="I9" s="217">
        <v>12</v>
      </c>
      <c r="J9" s="218">
        <f t="shared" si="2"/>
        <v>2</v>
      </c>
      <c r="K9" s="228">
        <v>91.935483870967744</v>
      </c>
      <c r="L9" s="218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113">
        <v>269</v>
      </c>
      <c r="R9" s="113">
        <v>254</v>
      </c>
      <c r="S9" s="221">
        <f t="shared" si="5"/>
        <v>94</v>
      </c>
      <c r="T9" s="218">
        <f t="shared" si="6"/>
        <v>4</v>
      </c>
      <c r="U9" s="136">
        <v>455</v>
      </c>
      <c r="V9" s="136">
        <v>100</v>
      </c>
      <c r="W9" s="218">
        <f t="shared" si="7"/>
        <v>2</v>
      </c>
      <c r="X9" s="229">
        <v>38</v>
      </c>
      <c r="Y9" s="229">
        <v>374</v>
      </c>
      <c r="Z9" s="223">
        <f t="shared" si="0"/>
        <v>20</v>
      </c>
      <c r="AA9" s="223">
        <f t="shared" si="8"/>
        <v>100</v>
      </c>
    </row>
    <row r="10" spans="1:27" ht="30" customHeight="1" x14ac:dyDescent="0.25">
      <c r="A10" s="224" t="s">
        <v>17</v>
      </c>
      <c r="B10" s="225">
        <v>9</v>
      </c>
      <c r="C10" s="226" t="s">
        <v>57</v>
      </c>
      <c r="D10" s="226" t="s">
        <v>267</v>
      </c>
      <c r="E10" s="227" t="s">
        <v>638</v>
      </c>
      <c r="F10" s="218">
        <f t="shared" si="1"/>
        <v>2</v>
      </c>
      <c r="G10" s="136">
        <v>221</v>
      </c>
      <c r="H10" s="136">
        <v>13</v>
      </c>
      <c r="I10" s="217">
        <v>13</v>
      </c>
      <c r="J10" s="218">
        <f t="shared" si="2"/>
        <v>2</v>
      </c>
      <c r="K10" s="228">
        <v>91.935483870967744</v>
      </c>
      <c r="L10" s="218">
        <f t="shared" si="3"/>
        <v>4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113">
        <v>221</v>
      </c>
      <c r="R10" s="113">
        <v>189</v>
      </c>
      <c r="S10" s="221">
        <f t="shared" si="5"/>
        <v>86</v>
      </c>
      <c r="T10" s="218">
        <f t="shared" si="6"/>
        <v>3</v>
      </c>
      <c r="U10" s="136">
        <v>352</v>
      </c>
      <c r="V10" s="136">
        <v>100</v>
      </c>
      <c r="W10" s="218">
        <f t="shared" si="7"/>
        <v>2</v>
      </c>
      <c r="X10" s="229">
        <v>29</v>
      </c>
      <c r="Y10" s="229">
        <v>534</v>
      </c>
      <c r="Z10" s="223">
        <f t="shared" si="0"/>
        <v>19</v>
      </c>
      <c r="AA10" s="223">
        <f t="shared" si="8"/>
        <v>95</v>
      </c>
    </row>
    <row r="11" spans="1:27" ht="30" customHeight="1" x14ac:dyDescent="0.25">
      <c r="A11" s="224" t="s">
        <v>17</v>
      </c>
      <c r="B11" s="225">
        <v>2</v>
      </c>
      <c r="C11" s="226" t="s">
        <v>1</v>
      </c>
      <c r="D11" s="226" t="s">
        <v>291</v>
      </c>
      <c r="E11" s="227" t="s">
        <v>638</v>
      </c>
      <c r="F11" s="218">
        <f t="shared" si="1"/>
        <v>2</v>
      </c>
      <c r="G11" s="136">
        <v>146</v>
      </c>
      <c r="H11" s="136">
        <v>7</v>
      </c>
      <c r="I11" s="217">
        <v>7</v>
      </c>
      <c r="J11" s="218">
        <f t="shared" si="2"/>
        <v>2</v>
      </c>
      <c r="K11" s="228">
        <v>87.096774193548384</v>
      </c>
      <c r="L11" s="218">
        <f t="shared" si="3"/>
        <v>3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113">
        <v>153</v>
      </c>
      <c r="R11" s="113">
        <v>143</v>
      </c>
      <c r="S11" s="221">
        <f t="shared" si="5"/>
        <v>93</v>
      </c>
      <c r="T11" s="218">
        <f t="shared" si="6"/>
        <v>4</v>
      </c>
      <c r="U11" s="136">
        <v>160</v>
      </c>
      <c r="V11" s="136">
        <v>100</v>
      </c>
      <c r="W11" s="218">
        <f t="shared" si="7"/>
        <v>2</v>
      </c>
      <c r="X11" s="229">
        <v>9</v>
      </c>
      <c r="Y11" s="229">
        <v>102</v>
      </c>
      <c r="Z11" s="223">
        <f t="shared" si="0"/>
        <v>19</v>
      </c>
      <c r="AA11" s="223">
        <f t="shared" si="8"/>
        <v>95</v>
      </c>
    </row>
    <row r="12" spans="1:27" s="1" customFormat="1" ht="30" customHeight="1" x14ac:dyDescent="0.25">
      <c r="A12" s="224" t="s">
        <v>17</v>
      </c>
      <c r="B12" s="225">
        <v>10</v>
      </c>
      <c r="C12" s="226" t="s">
        <v>58</v>
      </c>
      <c r="D12" s="226" t="s">
        <v>268</v>
      </c>
      <c r="E12" s="227" t="s">
        <v>638</v>
      </c>
      <c r="F12" s="218">
        <f t="shared" si="1"/>
        <v>2</v>
      </c>
      <c r="G12" s="136">
        <v>135</v>
      </c>
      <c r="H12" s="136">
        <v>6</v>
      </c>
      <c r="I12" s="217">
        <v>6</v>
      </c>
      <c r="J12" s="218">
        <f t="shared" si="2"/>
        <v>2</v>
      </c>
      <c r="K12" s="228">
        <v>87.096774193548384</v>
      </c>
      <c r="L12" s="218">
        <f t="shared" si="3"/>
        <v>3</v>
      </c>
      <c r="M12" s="220">
        <v>2</v>
      </c>
      <c r="N12" s="220">
        <v>2</v>
      </c>
      <c r="O12" s="220">
        <v>2</v>
      </c>
      <c r="P12" s="218">
        <f t="shared" si="4"/>
        <v>6</v>
      </c>
      <c r="Q12" s="113">
        <v>130</v>
      </c>
      <c r="R12" s="113">
        <v>104</v>
      </c>
      <c r="S12" s="221">
        <f t="shared" si="5"/>
        <v>80</v>
      </c>
      <c r="T12" s="218">
        <f t="shared" si="6"/>
        <v>2</v>
      </c>
      <c r="U12" s="136">
        <v>190</v>
      </c>
      <c r="V12" s="136">
        <v>100</v>
      </c>
      <c r="W12" s="218">
        <f t="shared" si="7"/>
        <v>2</v>
      </c>
      <c r="X12" s="229">
        <v>29</v>
      </c>
      <c r="Y12" s="229">
        <v>66</v>
      </c>
      <c r="Z12" s="223">
        <f t="shared" si="0"/>
        <v>17</v>
      </c>
      <c r="AA12" s="223">
        <f t="shared" si="8"/>
        <v>85</v>
      </c>
    </row>
    <row r="13" spans="1:27" ht="30" customHeight="1" x14ac:dyDescent="0.25">
      <c r="A13" s="224" t="s">
        <v>17</v>
      </c>
      <c r="B13" s="225">
        <v>7</v>
      </c>
      <c r="C13" s="167" t="s">
        <v>6</v>
      </c>
      <c r="D13" s="226" t="s">
        <v>294</v>
      </c>
      <c r="E13" s="227" t="s">
        <v>638</v>
      </c>
      <c r="F13" s="218">
        <f t="shared" si="1"/>
        <v>2</v>
      </c>
      <c r="G13" s="136">
        <v>30</v>
      </c>
      <c r="H13" s="136">
        <v>2</v>
      </c>
      <c r="I13" s="217">
        <v>2</v>
      </c>
      <c r="J13" s="218">
        <f t="shared" si="2"/>
        <v>2</v>
      </c>
      <c r="K13" s="228">
        <v>88.709677419354833</v>
      </c>
      <c r="L13" s="218">
        <f t="shared" si="3"/>
        <v>3</v>
      </c>
      <c r="M13" s="220">
        <v>1</v>
      </c>
      <c r="N13" s="220">
        <v>2</v>
      </c>
      <c r="O13" s="220">
        <v>1</v>
      </c>
      <c r="P13" s="218">
        <f t="shared" si="4"/>
        <v>4</v>
      </c>
      <c r="Q13" s="113">
        <v>30</v>
      </c>
      <c r="R13" s="113">
        <v>27</v>
      </c>
      <c r="S13" s="168">
        <f t="shared" si="5"/>
        <v>90</v>
      </c>
      <c r="T13" s="218">
        <f t="shared" si="6"/>
        <v>3</v>
      </c>
      <c r="U13" s="136">
        <v>27</v>
      </c>
      <c r="V13" s="136">
        <v>100</v>
      </c>
      <c r="W13" s="218">
        <f t="shared" si="7"/>
        <v>2</v>
      </c>
      <c r="X13" s="229">
        <v>1</v>
      </c>
      <c r="Y13" s="229">
        <v>16</v>
      </c>
      <c r="Z13" s="223">
        <f t="shared" si="0"/>
        <v>16</v>
      </c>
      <c r="AA13" s="223">
        <f t="shared" si="8"/>
        <v>80</v>
      </c>
    </row>
    <row r="14" spans="1:27" s="61" customFormat="1" x14ac:dyDescent="0.25">
      <c r="A14" s="57"/>
      <c r="B14" s="57"/>
      <c r="C14" s="58" t="s">
        <v>52</v>
      </c>
      <c r="D14" s="116"/>
      <c r="E14" s="57"/>
      <c r="F14" s="20"/>
      <c r="G14" s="62">
        <f>SUM(G3:G13)</f>
        <v>1405</v>
      </c>
      <c r="H14" s="59">
        <f>SUM(H3:H13)</f>
        <v>72</v>
      </c>
      <c r="I14" s="59">
        <f>SUM(I3:I13)</f>
        <v>72</v>
      </c>
      <c r="J14" s="20"/>
      <c r="K14" s="60"/>
      <c r="L14" s="20"/>
      <c r="M14" s="56"/>
      <c r="N14" s="56"/>
      <c r="O14" s="56"/>
      <c r="P14"/>
      <c r="Q14" s="57"/>
      <c r="R14" s="57"/>
      <c r="S14" s="57"/>
      <c r="T14" s="20"/>
      <c r="U14" s="57"/>
      <c r="V14" s="57"/>
      <c r="X14" s="57"/>
      <c r="Y14" s="57"/>
    </row>
    <row r="15" spans="1:27" ht="15.75" thickBot="1" x14ac:dyDescent="0.3"/>
    <row r="16" spans="1:27" ht="16.5" thickBot="1" x14ac:dyDescent="0.3">
      <c r="V16" s="51" t="s">
        <v>51</v>
      </c>
      <c r="W16" s="52"/>
      <c r="X16" s="52"/>
      <c r="Y16" s="52"/>
      <c r="Z16" s="17">
        <f>AVERAGE(Z3:Z13)</f>
        <v>19.181818181818183</v>
      </c>
      <c r="AA16" s="18">
        <f>ROUND(Z16/$Z$2*100,0)</f>
        <v>96</v>
      </c>
    </row>
  </sheetData>
  <sortState ref="A1:AA14">
    <sortCondition descending="1" ref="AA3"/>
  </sortState>
  <phoneticPr fontId="1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 tint="-0.14999847407452621"/>
  </sheetPr>
  <dimension ref="A1:AA16"/>
  <sheetViews>
    <sheetView zoomScale="66" zoomScaleNormal="66" zoomScalePageLayoutView="85" workbookViewId="0">
      <pane xSplit="3" ySplit="2" topLeftCell="O3" activePane="bottomRight" state="frozen"/>
      <selection activeCell="I25" sqref="I25"/>
      <selection pane="topRight" activeCell="I25" sqref="I25"/>
      <selection pane="bottomLeft" activeCell="I25" sqref="I25"/>
      <selection pane="bottomRight" activeCell="E35" sqref="E35:E36"/>
    </sheetView>
  </sheetViews>
  <sheetFormatPr defaultColWidth="8.85546875" defaultRowHeight="15" x14ac:dyDescent="0.25"/>
  <cols>
    <col min="1" max="1" width="31.42578125" customWidth="1"/>
    <col min="2" max="2" width="5.28515625" customWidth="1"/>
    <col min="3" max="3" width="32.7109375" customWidth="1"/>
    <col min="4" max="4" width="34.140625" customWidth="1"/>
    <col min="5" max="5" width="21.7109375" customWidth="1"/>
    <col min="6" max="6" width="5.7109375" bestFit="1" customWidth="1"/>
    <col min="7" max="7" width="14.7109375" customWidth="1"/>
    <col min="8" max="8" width="12.42578125" bestFit="1" customWidth="1"/>
    <col min="9" max="9" width="13.28515625" customWidth="1"/>
    <col min="10" max="10" width="9" customWidth="1"/>
    <col min="11" max="11" width="13" customWidth="1"/>
    <col min="12" max="12" width="5.7109375" bestFit="1" customWidth="1"/>
    <col min="13" max="13" width="16.85546875" customWidth="1"/>
    <col min="14" max="14" width="16.28515625" customWidth="1"/>
    <col min="15" max="15" width="15.85546875" customWidth="1"/>
    <col min="16" max="16" width="5.7109375" bestFit="1" customWidth="1"/>
    <col min="17" max="17" width="15.7109375" bestFit="1" customWidth="1"/>
    <col min="18" max="18" width="14.85546875" customWidth="1"/>
    <col min="19" max="19" width="8.85546875" customWidth="1"/>
    <col min="20" max="20" width="6.28515625" customWidth="1"/>
    <col min="21" max="21" width="11.140625" customWidth="1"/>
    <col min="22" max="22" width="11.85546875" customWidth="1"/>
    <col min="23" max="23" width="7.42578125" customWidth="1"/>
    <col min="24" max="24" width="13.85546875" customWidth="1"/>
    <col min="25" max="25" width="14.42578125" customWidth="1"/>
    <col min="26" max="26" width="7.28515625" customWidth="1"/>
    <col min="27" max="27" width="7.710937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1" customFormat="1" x14ac:dyDescent="0.25">
      <c r="A2" s="10" t="s">
        <v>649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3" si="0">F2+J2+L2+P2+T2+W2</f>
        <v>20</v>
      </c>
      <c r="AA2" s="13">
        <v>100</v>
      </c>
    </row>
    <row r="3" spans="1:27" ht="30" customHeight="1" x14ac:dyDescent="0.25">
      <c r="A3" s="224" t="s">
        <v>19</v>
      </c>
      <c r="B3" s="225">
        <v>2</v>
      </c>
      <c r="C3" s="226" t="s">
        <v>12</v>
      </c>
      <c r="D3" s="226" t="s">
        <v>275</v>
      </c>
      <c r="E3" s="227" t="s">
        <v>638</v>
      </c>
      <c r="F3" s="218">
        <f t="shared" ref="F3:F13" si="1">IF(E3="23/24",2,0)</f>
        <v>2</v>
      </c>
      <c r="G3" s="136">
        <v>47</v>
      </c>
      <c r="H3" s="136">
        <v>4</v>
      </c>
      <c r="I3" s="217">
        <v>4</v>
      </c>
      <c r="J3" s="218">
        <f t="shared" ref="J3:J13" si="2">IF(ABS((H3-I3)/I3)&lt;=0.1,2,IF(AND(ABS((H3-I3)/I3)&gt;0.1,ABS((H3-I3)/I3)&lt;=0.2),1,0))</f>
        <v>2</v>
      </c>
      <c r="K3" s="219">
        <v>90.322580645161281</v>
      </c>
      <c r="L3" s="218">
        <f t="shared" ref="L3:L13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3" si="4">SUM(M3:O3)</f>
        <v>6</v>
      </c>
      <c r="Q3" s="113">
        <v>43</v>
      </c>
      <c r="R3" s="113">
        <v>43</v>
      </c>
      <c r="S3" s="221">
        <f t="shared" ref="S3:S13" si="5">ROUND(R3/Q3*100,0)</f>
        <v>100</v>
      </c>
      <c r="T3" s="218">
        <f t="shared" ref="T3:T13" si="6">IF(S3&gt;90,4,IF(AND(S3&gt;80,S3&lt;=90),3,IF(AND(S3&gt;=50,S3&lt;=80),2,IF(AND(S3&gt;=10,S3&lt;50),1,0))))</f>
        <v>4</v>
      </c>
      <c r="U3" s="136">
        <v>40</v>
      </c>
      <c r="V3" s="136">
        <v>100</v>
      </c>
      <c r="W3" s="218">
        <f t="shared" ref="W3:W13" si="7">IF(V3&gt;=90,2,IF(V3&gt;=80,1,0))</f>
        <v>2</v>
      </c>
      <c r="X3" s="229">
        <v>47</v>
      </c>
      <c r="Y3" s="229">
        <v>62</v>
      </c>
      <c r="Z3" s="223">
        <f t="shared" si="0"/>
        <v>20</v>
      </c>
      <c r="AA3" s="223">
        <f t="shared" ref="AA3:AA13" si="8">ROUND(Z3/$Z$2*100,0)</f>
        <v>100</v>
      </c>
    </row>
    <row r="4" spans="1:27" ht="30" customHeight="1" x14ac:dyDescent="0.25">
      <c r="A4" s="224" t="s">
        <v>19</v>
      </c>
      <c r="B4" s="225">
        <v>3</v>
      </c>
      <c r="C4" s="226" t="s">
        <v>7</v>
      </c>
      <c r="D4" s="226" t="s">
        <v>285</v>
      </c>
      <c r="E4" s="227" t="s">
        <v>638</v>
      </c>
      <c r="F4" s="218">
        <f t="shared" si="1"/>
        <v>2</v>
      </c>
      <c r="G4" s="136">
        <v>216</v>
      </c>
      <c r="H4" s="136">
        <v>12</v>
      </c>
      <c r="I4" s="217">
        <v>12</v>
      </c>
      <c r="J4" s="218">
        <f t="shared" si="2"/>
        <v>2</v>
      </c>
      <c r="K4" s="219">
        <v>87.096774193548384</v>
      </c>
      <c r="L4" s="218">
        <f t="shared" si="3"/>
        <v>3</v>
      </c>
      <c r="M4" s="220">
        <v>2</v>
      </c>
      <c r="N4" s="220">
        <v>2</v>
      </c>
      <c r="O4" s="220">
        <v>2</v>
      </c>
      <c r="P4" s="218">
        <f t="shared" si="4"/>
        <v>6</v>
      </c>
      <c r="Q4" s="113">
        <v>218</v>
      </c>
      <c r="R4" s="113">
        <v>216</v>
      </c>
      <c r="S4" s="221">
        <f t="shared" si="5"/>
        <v>99</v>
      </c>
      <c r="T4" s="218">
        <f t="shared" si="6"/>
        <v>4</v>
      </c>
      <c r="U4" s="136">
        <v>301</v>
      </c>
      <c r="V4" s="136">
        <v>100</v>
      </c>
      <c r="W4" s="218">
        <f t="shared" si="7"/>
        <v>2</v>
      </c>
      <c r="X4" s="229">
        <v>13</v>
      </c>
      <c r="Y4" s="229">
        <v>33</v>
      </c>
      <c r="Z4" s="223">
        <f t="shared" si="0"/>
        <v>19</v>
      </c>
      <c r="AA4" s="223">
        <f t="shared" si="8"/>
        <v>95</v>
      </c>
    </row>
    <row r="5" spans="1:27" ht="30" customHeight="1" x14ac:dyDescent="0.25">
      <c r="A5" s="224" t="s">
        <v>19</v>
      </c>
      <c r="B5" s="225">
        <v>4</v>
      </c>
      <c r="C5" s="226" t="s">
        <v>10</v>
      </c>
      <c r="D5" s="226" t="s">
        <v>276</v>
      </c>
      <c r="E5" s="227" t="s">
        <v>638</v>
      </c>
      <c r="F5" s="218">
        <f t="shared" si="1"/>
        <v>2</v>
      </c>
      <c r="G5" s="136">
        <v>156</v>
      </c>
      <c r="H5" s="136">
        <v>9</v>
      </c>
      <c r="I5" s="217">
        <v>9</v>
      </c>
      <c r="J5" s="218">
        <f t="shared" si="2"/>
        <v>2</v>
      </c>
      <c r="K5" s="219">
        <v>80.645161290322577</v>
      </c>
      <c r="L5" s="218">
        <f t="shared" si="3"/>
        <v>3</v>
      </c>
      <c r="M5" s="220">
        <v>2</v>
      </c>
      <c r="N5" s="220">
        <v>2</v>
      </c>
      <c r="O5" s="220">
        <v>2</v>
      </c>
      <c r="P5" s="218">
        <f t="shared" si="4"/>
        <v>6</v>
      </c>
      <c r="Q5" s="113">
        <v>155</v>
      </c>
      <c r="R5" s="113">
        <v>155</v>
      </c>
      <c r="S5" s="221">
        <f t="shared" si="5"/>
        <v>100</v>
      </c>
      <c r="T5" s="218">
        <f t="shared" si="6"/>
        <v>4</v>
      </c>
      <c r="U5" s="136">
        <v>186</v>
      </c>
      <c r="V5" s="136">
        <v>100</v>
      </c>
      <c r="W5" s="218">
        <f t="shared" si="7"/>
        <v>2</v>
      </c>
      <c r="X5" s="229">
        <v>41</v>
      </c>
      <c r="Y5" s="229">
        <v>75</v>
      </c>
      <c r="Z5" s="223">
        <f t="shared" si="0"/>
        <v>19</v>
      </c>
      <c r="AA5" s="223">
        <f t="shared" si="8"/>
        <v>95</v>
      </c>
    </row>
    <row r="6" spans="1:27" ht="30" customHeight="1" x14ac:dyDescent="0.25">
      <c r="A6" s="224" t="s">
        <v>19</v>
      </c>
      <c r="B6" s="225">
        <v>6</v>
      </c>
      <c r="C6" s="226" t="s">
        <v>11</v>
      </c>
      <c r="D6" s="226" t="s">
        <v>286</v>
      </c>
      <c r="E6" s="227" t="s">
        <v>638</v>
      </c>
      <c r="F6" s="218">
        <f t="shared" si="1"/>
        <v>2</v>
      </c>
      <c r="G6" s="136">
        <v>184</v>
      </c>
      <c r="H6" s="136">
        <v>8</v>
      </c>
      <c r="I6" s="217">
        <v>8</v>
      </c>
      <c r="J6" s="218">
        <f t="shared" si="2"/>
        <v>2</v>
      </c>
      <c r="K6" s="219">
        <v>93.548387096774192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13">
        <v>182</v>
      </c>
      <c r="R6" s="113">
        <v>164</v>
      </c>
      <c r="S6" s="221">
        <f t="shared" si="5"/>
        <v>90</v>
      </c>
      <c r="T6" s="218">
        <f t="shared" si="6"/>
        <v>3</v>
      </c>
      <c r="U6" s="136">
        <v>250</v>
      </c>
      <c r="V6" s="136">
        <v>100</v>
      </c>
      <c r="W6" s="218">
        <f t="shared" si="7"/>
        <v>2</v>
      </c>
      <c r="X6" s="229">
        <v>3</v>
      </c>
      <c r="Y6" s="229">
        <v>179</v>
      </c>
      <c r="Z6" s="223">
        <f t="shared" si="0"/>
        <v>19</v>
      </c>
      <c r="AA6" s="223">
        <f t="shared" si="8"/>
        <v>95</v>
      </c>
    </row>
    <row r="7" spans="1:27" ht="30" customHeight="1" x14ac:dyDescent="0.25">
      <c r="A7" s="224" t="s">
        <v>19</v>
      </c>
      <c r="B7" s="225">
        <v>7</v>
      </c>
      <c r="C7" s="226" t="s">
        <v>642</v>
      </c>
      <c r="D7" s="226" t="s">
        <v>283</v>
      </c>
      <c r="E7" s="227" t="s">
        <v>638</v>
      </c>
      <c r="F7" s="218">
        <f t="shared" si="1"/>
        <v>2</v>
      </c>
      <c r="G7" s="136">
        <v>130</v>
      </c>
      <c r="H7" s="136">
        <v>6</v>
      </c>
      <c r="I7" s="217">
        <v>6</v>
      </c>
      <c r="J7" s="218">
        <f t="shared" si="2"/>
        <v>2</v>
      </c>
      <c r="K7" s="219">
        <v>87.096774193548384</v>
      </c>
      <c r="L7" s="218">
        <f t="shared" si="3"/>
        <v>3</v>
      </c>
      <c r="M7" s="220">
        <v>2</v>
      </c>
      <c r="N7" s="220">
        <v>2</v>
      </c>
      <c r="O7" s="220">
        <v>2</v>
      </c>
      <c r="P7" s="218">
        <f t="shared" si="4"/>
        <v>6</v>
      </c>
      <c r="Q7" s="113">
        <v>129</v>
      </c>
      <c r="R7" s="113">
        <v>126</v>
      </c>
      <c r="S7" s="221">
        <f t="shared" si="5"/>
        <v>98</v>
      </c>
      <c r="T7" s="218">
        <f t="shared" si="6"/>
        <v>4</v>
      </c>
      <c r="U7" s="136">
        <v>202</v>
      </c>
      <c r="V7" s="136">
        <v>99</v>
      </c>
      <c r="W7" s="218">
        <f t="shared" si="7"/>
        <v>2</v>
      </c>
      <c r="X7" s="229">
        <v>4</v>
      </c>
      <c r="Y7" s="229">
        <v>156</v>
      </c>
      <c r="Z7" s="223">
        <f t="shared" si="0"/>
        <v>19</v>
      </c>
      <c r="AA7" s="223">
        <f t="shared" si="8"/>
        <v>95</v>
      </c>
    </row>
    <row r="8" spans="1:27" ht="30" customHeight="1" x14ac:dyDescent="0.25">
      <c r="A8" s="224" t="s">
        <v>19</v>
      </c>
      <c r="B8" s="225">
        <v>9</v>
      </c>
      <c r="C8" s="226" t="s">
        <v>643</v>
      </c>
      <c r="D8" s="226" t="s">
        <v>282</v>
      </c>
      <c r="E8" s="227" t="s">
        <v>638</v>
      </c>
      <c r="F8" s="218">
        <f t="shared" si="1"/>
        <v>2</v>
      </c>
      <c r="G8" s="136">
        <v>212</v>
      </c>
      <c r="H8" s="136">
        <v>10</v>
      </c>
      <c r="I8" s="217">
        <v>10</v>
      </c>
      <c r="J8" s="218">
        <f t="shared" si="2"/>
        <v>2</v>
      </c>
      <c r="K8" s="219">
        <v>93.548387096774192</v>
      </c>
      <c r="L8" s="218">
        <f t="shared" si="3"/>
        <v>4</v>
      </c>
      <c r="M8" s="220">
        <v>1</v>
      </c>
      <c r="N8" s="220">
        <v>2</v>
      </c>
      <c r="O8" s="220">
        <v>2</v>
      </c>
      <c r="P8" s="218">
        <f t="shared" si="4"/>
        <v>5</v>
      </c>
      <c r="Q8" s="113">
        <v>212</v>
      </c>
      <c r="R8" s="113">
        <v>212</v>
      </c>
      <c r="S8" s="221">
        <f t="shared" si="5"/>
        <v>100</v>
      </c>
      <c r="T8" s="218">
        <f t="shared" si="6"/>
        <v>4</v>
      </c>
      <c r="U8" s="136">
        <v>283</v>
      </c>
      <c r="V8" s="136">
        <v>100</v>
      </c>
      <c r="W8" s="218">
        <f t="shared" si="7"/>
        <v>2</v>
      </c>
      <c r="X8" s="229">
        <v>9</v>
      </c>
      <c r="Y8" s="229">
        <v>95</v>
      </c>
      <c r="Z8" s="223">
        <f t="shared" si="0"/>
        <v>19</v>
      </c>
      <c r="AA8" s="223">
        <f t="shared" si="8"/>
        <v>95</v>
      </c>
    </row>
    <row r="9" spans="1:27" ht="30" customHeight="1" x14ac:dyDescent="0.25">
      <c r="A9" s="224" t="s">
        <v>19</v>
      </c>
      <c r="B9" s="225">
        <v>1</v>
      </c>
      <c r="C9" s="226" t="s">
        <v>8</v>
      </c>
      <c r="D9" s="226" t="s">
        <v>274</v>
      </c>
      <c r="E9" s="227" t="s">
        <v>638</v>
      </c>
      <c r="F9" s="218">
        <f t="shared" si="1"/>
        <v>2</v>
      </c>
      <c r="G9" s="136">
        <v>87</v>
      </c>
      <c r="H9" s="136">
        <v>5</v>
      </c>
      <c r="I9" s="217">
        <v>5</v>
      </c>
      <c r="J9" s="218">
        <f t="shared" si="2"/>
        <v>2</v>
      </c>
      <c r="K9" s="219">
        <v>96.774193548387103</v>
      </c>
      <c r="L9" s="218">
        <f t="shared" si="3"/>
        <v>4</v>
      </c>
      <c r="M9" s="220">
        <v>1</v>
      </c>
      <c r="N9" s="220">
        <v>2</v>
      </c>
      <c r="O9" s="220">
        <v>2</v>
      </c>
      <c r="P9" s="218">
        <f t="shared" si="4"/>
        <v>5</v>
      </c>
      <c r="Q9" s="113">
        <v>87</v>
      </c>
      <c r="R9" s="113">
        <v>73</v>
      </c>
      <c r="S9" s="221">
        <f t="shared" si="5"/>
        <v>84</v>
      </c>
      <c r="T9" s="218">
        <f t="shared" si="6"/>
        <v>3</v>
      </c>
      <c r="U9" s="136">
        <v>79</v>
      </c>
      <c r="V9" s="136">
        <v>100</v>
      </c>
      <c r="W9" s="218">
        <f t="shared" si="7"/>
        <v>2</v>
      </c>
      <c r="X9" s="229">
        <v>31</v>
      </c>
      <c r="Y9" s="229">
        <v>288</v>
      </c>
      <c r="Z9" s="223">
        <f t="shared" si="0"/>
        <v>18</v>
      </c>
      <c r="AA9" s="223">
        <f t="shared" si="8"/>
        <v>90</v>
      </c>
    </row>
    <row r="10" spans="1:27" ht="30" customHeight="1" x14ac:dyDescent="0.25">
      <c r="A10" s="224" t="s">
        <v>19</v>
      </c>
      <c r="B10" s="225">
        <v>10</v>
      </c>
      <c r="C10" s="226" t="s">
        <v>644</v>
      </c>
      <c r="D10" s="226" t="s">
        <v>284</v>
      </c>
      <c r="E10" s="227" t="s">
        <v>638</v>
      </c>
      <c r="F10" s="218">
        <f t="shared" si="1"/>
        <v>2</v>
      </c>
      <c r="G10" s="136">
        <v>241</v>
      </c>
      <c r="H10" s="136">
        <v>11</v>
      </c>
      <c r="I10" s="217">
        <v>11</v>
      </c>
      <c r="J10" s="218">
        <f t="shared" si="2"/>
        <v>2</v>
      </c>
      <c r="K10" s="219">
        <v>90.322580645161281</v>
      </c>
      <c r="L10" s="218">
        <f t="shared" si="3"/>
        <v>4</v>
      </c>
      <c r="M10" s="220">
        <v>1</v>
      </c>
      <c r="N10" s="220">
        <v>1</v>
      </c>
      <c r="O10" s="220">
        <v>1</v>
      </c>
      <c r="P10" s="218">
        <f t="shared" si="4"/>
        <v>3</v>
      </c>
      <c r="Q10" s="113">
        <v>236</v>
      </c>
      <c r="R10" s="113">
        <v>234</v>
      </c>
      <c r="S10" s="221">
        <f t="shared" si="5"/>
        <v>99</v>
      </c>
      <c r="T10" s="218">
        <f t="shared" si="6"/>
        <v>4</v>
      </c>
      <c r="U10" s="136">
        <v>323</v>
      </c>
      <c r="V10" s="136">
        <v>100</v>
      </c>
      <c r="W10" s="218">
        <f t="shared" si="7"/>
        <v>2</v>
      </c>
      <c r="X10" s="229">
        <v>4</v>
      </c>
      <c r="Y10" s="229">
        <v>76</v>
      </c>
      <c r="Z10" s="223">
        <f t="shared" si="0"/>
        <v>17</v>
      </c>
      <c r="AA10" s="223">
        <f t="shared" si="8"/>
        <v>85</v>
      </c>
    </row>
    <row r="11" spans="1:27" ht="30" customHeight="1" x14ac:dyDescent="0.25">
      <c r="A11" s="224" t="s">
        <v>19</v>
      </c>
      <c r="B11" s="225">
        <v>8</v>
      </c>
      <c r="C11" s="226" t="s">
        <v>13</v>
      </c>
      <c r="D11" s="226" t="s">
        <v>295</v>
      </c>
      <c r="E11" s="227" t="s">
        <v>638</v>
      </c>
      <c r="F11" s="218">
        <f t="shared" si="1"/>
        <v>2</v>
      </c>
      <c r="G11" s="136">
        <v>7</v>
      </c>
      <c r="H11" s="136">
        <v>1</v>
      </c>
      <c r="I11" s="217">
        <v>1</v>
      </c>
      <c r="J11" s="218">
        <f t="shared" si="2"/>
        <v>2</v>
      </c>
      <c r="K11" s="219">
        <v>98.387096774193552</v>
      </c>
      <c r="L11" s="218">
        <f t="shared" si="3"/>
        <v>4</v>
      </c>
      <c r="M11" s="220">
        <v>1</v>
      </c>
      <c r="N11" s="220">
        <v>1</v>
      </c>
      <c r="O11" s="220">
        <v>1</v>
      </c>
      <c r="P11" s="218">
        <f t="shared" si="4"/>
        <v>3</v>
      </c>
      <c r="Q11" s="113">
        <v>7</v>
      </c>
      <c r="R11" s="113">
        <v>6</v>
      </c>
      <c r="S11" s="221">
        <f t="shared" si="5"/>
        <v>86</v>
      </c>
      <c r="T11" s="218">
        <f t="shared" si="6"/>
        <v>3</v>
      </c>
      <c r="U11" s="136">
        <v>8</v>
      </c>
      <c r="V11" s="136">
        <v>100</v>
      </c>
      <c r="W11" s="218">
        <f t="shared" si="7"/>
        <v>2</v>
      </c>
      <c r="X11" s="229">
        <v>0</v>
      </c>
      <c r="Y11" s="229">
        <v>62</v>
      </c>
      <c r="Z11" s="223">
        <f t="shared" si="0"/>
        <v>16</v>
      </c>
      <c r="AA11" s="223">
        <f t="shared" si="8"/>
        <v>80</v>
      </c>
    </row>
    <row r="12" spans="1:27" ht="30" customHeight="1" x14ac:dyDescent="0.25">
      <c r="A12" s="224" t="s">
        <v>19</v>
      </c>
      <c r="B12" s="225">
        <v>5</v>
      </c>
      <c r="C12" s="226" t="s">
        <v>9</v>
      </c>
      <c r="D12" s="226" t="s">
        <v>287</v>
      </c>
      <c r="E12" s="227" t="s">
        <v>638</v>
      </c>
      <c r="F12" s="218">
        <f t="shared" si="1"/>
        <v>2</v>
      </c>
      <c r="G12" s="136">
        <v>56</v>
      </c>
      <c r="H12" s="136">
        <v>4</v>
      </c>
      <c r="I12" s="217">
        <v>4</v>
      </c>
      <c r="J12" s="218">
        <f t="shared" si="2"/>
        <v>2</v>
      </c>
      <c r="K12" s="219">
        <v>77.41935483870968</v>
      </c>
      <c r="L12" s="218">
        <f t="shared" si="3"/>
        <v>2</v>
      </c>
      <c r="M12" s="220">
        <v>1</v>
      </c>
      <c r="N12" s="220">
        <v>1</v>
      </c>
      <c r="O12" s="220">
        <v>1</v>
      </c>
      <c r="P12" s="218">
        <f t="shared" si="4"/>
        <v>3</v>
      </c>
      <c r="Q12" s="113">
        <v>56</v>
      </c>
      <c r="R12" s="113">
        <v>54</v>
      </c>
      <c r="S12" s="221">
        <f t="shared" si="5"/>
        <v>96</v>
      </c>
      <c r="T12" s="218">
        <f t="shared" si="6"/>
        <v>4</v>
      </c>
      <c r="U12" s="136">
        <v>78</v>
      </c>
      <c r="V12" s="136">
        <v>100</v>
      </c>
      <c r="W12" s="218">
        <f t="shared" si="7"/>
        <v>2</v>
      </c>
      <c r="X12" s="229">
        <v>2</v>
      </c>
      <c r="Y12" s="229">
        <v>92</v>
      </c>
      <c r="Z12" s="223">
        <f t="shared" si="0"/>
        <v>15</v>
      </c>
      <c r="AA12" s="223">
        <f t="shared" si="8"/>
        <v>75</v>
      </c>
    </row>
    <row r="13" spans="1:27" ht="30" customHeight="1" x14ac:dyDescent="0.25">
      <c r="A13" s="224" t="s">
        <v>19</v>
      </c>
      <c r="B13" s="225">
        <v>11</v>
      </c>
      <c r="C13" s="226" t="s">
        <v>14</v>
      </c>
      <c r="D13" s="226" t="s">
        <v>296</v>
      </c>
      <c r="E13" s="227" t="s">
        <v>638</v>
      </c>
      <c r="F13" s="218">
        <f t="shared" si="1"/>
        <v>2</v>
      </c>
      <c r="G13" s="136">
        <v>11</v>
      </c>
      <c r="H13" s="136">
        <v>1</v>
      </c>
      <c r="I13" s="217">
        <v>1</v>
      </c>
      <c r="J13" s="218">
        <f t="shared" si="2"/>
        <v>2</v>
      </c>
      <c r="K13" s="219">
        <v>75.806451612903231</v>
      </c>
      <c r="L13" s="218">
        <f t="shared" si="3"/>
        <v>2</v>
      </c>
      <c r="M13" s="220">
        <v>0</v>
      </c>
      <c r="N13" s="220">
        <v>2</v>
      </c>
      <c r="O13" s="220">
        <v>2</v>
      </c>
      <c r="P13" s="218">
        <f t="shared" si="4"/>
        <v>4</v>
      </c>
      <c r="Q13" s="113">
        <v>11</v>
      </c>
      <c r="R13" s="113">
        <v>9</v>
      </c>
      <c r="S13" s="221">
        <f t="shared" si="5"/>
        <v>82</v>
      </c>
      <c r="T13" s="218">
        <f t="shared" si="6"/>
        <v>3</v>
      </c>
      <c r="U13" s="136">
        <v>16</v>
      </c>
      <c r="V13" s="136">
        <v>100</v>
      </c>
      <c r="W13" s="218">
        <f t="shared" si="7"/>
        <v>2</v>
      </c>
      <c r="X13" s="229">
        <v>8</v>
      </c>
      <c r="Y13" s="229">
        <v>19</v>
      </c>
      <c r="Z13" s="223">
        <f t="shared" si="0"/>
        <v>15</v>
      </c>
      <c r="AA13" s="223">
        <f t="shared" si="8"/>
        <v>75</v>
      </c>
    </row>
    <row r="14" spans="1:27" s="61" customFormat="1" ht="14.25" x14ac:dyDescent="0.25">
      <c r="A14" s="57"/>
      <c r="B14" s="57"/>
      <c r="C14" s="58" t="s">
        <v>52</v>
      </c>
      <c r="D14" s="116"/>
      <c r="E14" s="57"/>
      <c r="F14" s="20"/>
      <c r="G14" s="62">
        <f>SUM(G3:G13)</f>
        <v>1347</v>
      </c>
      <c r="H14" s="59">
        <f>SUM(H3:H13)</f>
        <v>71</v>
      </c>
      <c r="I14" s="59">
        <f>SUM(I3:I13)</f>
        <v>71</v>
      </c>
      <c r="J14" s="20"/>
      <c r="K14" s="60"/>
      <c r="L14" s="20"/>
      <c r="M14" s="56"/>
      <c r="N14" s="56"/>
      <c r="O14" s="56"/>
      <c r="P14" s="20"/>
      <c r="Q14" s="57"/>
      <c r="R14" s="57"/>
      <c r="S14" s="57"/>
      <c r="T14" s="20"/>
      <c r="U14" s="21"/>
      <c r="V14" s="21"/>
    </row>
    <row r="15" spans="1:27" ht="15.75" thickBot="1" x14ac:dyDescent="0.3">
      <c r="M15" s="56"/>
      <c r="N15" s="56"/>
      <c r="O15" s="56"/>
    </row>
    <row r="16" spans="1:27" ht="16.5" thickBot="1" x14ac:dyDescent="0.3">
      <c r="V16" s="48" t="s">
        <v>51</v>
      </c>
      <c r="W16" s="49"/>
      <c r="X16" s="49"/>
      <c r="Y16" s="50"/>
      <c r="Z16" s="17">
        <f>AVERAGE(Z3:Z13)</f>
        <v>17.818181818181817</v>
      </c>
      <c r="AA16" s="18">
        <f>ROUND(Z16/$Z$2*100,0)</f>
        <v>89</v>
      </c>
    </row>
  </sheetData>
  <sortState ref="A1:AA14">
    <sortCondition descending="1" ref="AA3"/>
  </sortState>
  <phoneticPr fontId="40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EZ19"/>
  <sheetViews>
    <sheetView zoomScale="62" zoomScaleNormal="62" zoomScalePageLayoutView="85" workbookViewId="0">
      <pane xSplit="5" ySplit="2" topLeftCell="U3" activePane="bottomRight" state="frozen"/>
      <selection activeCell="I25" sqref="I25"/>
      <selection pane="topRight" activeCell="I25" sqref="I25"/>
      <selection pane="bottomLeft" activeCell="I25" sqref="I25"/>
      <selection pane="bottomRight" activeCell="K5" sqref="K5"/>
    </sheetView>
  </sheetViews>
  <sheetFormatPr defaultColWidth="8.85546875" defaultRowHeight="15" x14ac:dyDescent="0.25"/>
  <cols>
    <col min="1" max="1" width="31.28515625" customWidth="1"/>
    <col min="2" max="2" width="5.140625" customWidth="1"/>
    <col min="3" max="3" width="44.42578125" bestFit="1" customWidth="1"/>
    <col min="4" max="4" width="36.7109375" customWidth="1"/>
    <col min="5" max="5" width="14" bestFit="1" customWidth="1"/>
    <col min="6" max="6" width="5.7109375" customWidth="1"/>
    <col min="7" max="7" width="14.85546875" bestFit="1" customWidth="1"/>
    <col min="8" max="8" width="12.42578125" customWidth="1"/>
    <col min="9" max="9" width="12.85546875" customWidth="1"/>
    <col min="10" max="10" width="6.140625" customWidth="1"/>
    <col min="11" max="11" width="12.42578125" bestFit="1" customWidth="1"/>
    <col min="12" max="12" width="5.7109375" customWidth="1"/>
    <col min="13" max="15" width="16.85546875" customWidth="1"/>
    <col min="16" max="16" width="5.7109375" customWidth="1"/>
    <col min="17" max="18" width="14.85546875" bestFit="1" customWidth="1"/>
    <col min="19" max="19" width="8.85546875" customWidth="1"/>
    <col min="20" max="20" width="6.85546875" customWidth="1"/>
    <col min="21" max="21" width="11.85546875" customWidth="1"/>
    <col min="22" max="22" width="12.85546875" customWidth="1"/>
    <col min="23" max="23" width="6.85546875" customWidth="1"/>
    <col min="24" max="25" width="13.28515625" bestFit="1" customWidth="1"/>
    <col min="26" max="26" width="7.85546875" customWidth="1"/>
    <col min="27" max="27" width="8.42578125" customWidth="1"/>
    <col min="28" max="29" width="8.85546875" style="1"/>
    <col min="30" max="30" width="29.28515625" style="1" customWidth="1"/>
    <col min="31" max="156" width="8.85546875" style="1"/>
  </cols>
  <sheetData>
    <row r="1" spans="1:156" s="1" customFormat="1" ht="154.5" x14ac:dyDescent="0.25">
      <c r="A1" s="154" t="s">
        <v>35</v>
      </c>
      <c r="B1" s="155"/>
      <c r="C1" s="154" t="s">
        <v>36</v>
      </c>
      <c r="D1" s="154" t="s">
        <v>262</v>
      </c>
      <c r="E1" s="156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156" s="1" customFormat="1" x14ac:dyDescent="0.25">
      <c r="A2" s="10" t="s">
        <v>649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6" si="0">F2+J2+L2+P2+T2+W2</f>
        <v>20</v>
      </c>
      <c r="AA2" s="13">
        <v>100</v>
      </c>
    </row>
    <row r="3" spans="1:156" ht="30" customHeight="1" x14ac:dyDescent="0.25">
      <c r="A3" s="224" t="s">
        <v>20</v>
      </c>
      <c r="B3" s="225">
        <v>1</v>
      </c>
      <c r="C3" s="226" t="s">
        <v>570</v>
      </c>
      <c r="D3" s="226" t="s">
        <v>307</v>
      </c>
      <c r="E3" s="227" t="s">
        <v>638</v>
      </c>
      <c r="F3" s="218">
        <f t="shared" ref="F3:F16" si="1">IF(E3="23/24",2,0)</f>
        <v>2</v>
      </c>
      <c r="G3" s="136">
        <v>98</v>
      </c>
      <c r="H3" s="136">
        <v>6</v>
      </c>
      <c r="I3" s="193">
        <v>6</v>
      </c>
      <c r="J3" s="218">
        <f t="shared" ref="J3:J16" si="2">IF(ABS((H3-I3)/I3)&lt;=0.1,2,IF(AND(ABS((H3-I3)/I3)&gt;0.1,ABS((H3-I3)/I3)&lt;=0.2),1,0))</f>
        <v>2</v>
      </c>
      <c r="K3" s="230">
        <v>91.9</v>
      </c>
      <c r="L3" s="218">
        <f t="shared" ref="L3:L16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6" si="4">SUM(M3:O3)</f>
        <v>6</v>
      </c>
      <c r="Q3" s="136">
        <v>132</v>
      </c>
      <c r="R3" s="136">
        <v>132</v>
      </c>
      <c r="S3" s="221">
        <f t="shared" ref="S3:S16" si="5">ROUND(R3/Q3*100,0)</f>
        <v>100</v>
      </c>
      <c r="T3" s="218">
        <f t="shared" ref="T3:T16" si="6">IF(S3&gt;90,4,IF(AND(S3&gt;80,S3&lt;=90),3,IF(AND(S3&gt;=50,S3&lt;=80),2,IF(AND(S3&gt;=10,S3&lt;50),1,0))))</f>
        <v>4</v>
      </c>
      <c r="U3" s="136">
        <v>115</v>
      </c>
      <c r="V3" s="136">
        <v>100</v>
      </c>
      <c r="W3" s="218">
        <f t="shared" ref="W3:W16" si="7">IF(V3&gt;=90,2,IF(V3&gt;=80,1,0))</f>
        <v>2</v>
      </c>
      <c r="X3" s="136">
        <v>6</v>
      </c>
      <c r="Y3" s="136">
        <v>36</v>
      </c>
      <c r="Z3" s="223">
        <f t="shared" si="0"/>
        <v>20</v>
      </c>
      <c r="AA3" s="223">
        <f t="shared" ref="AA3:AA16" si="8">ROUND(Z3/$Z$2*100,0)</f>
        <v>100</v>
      </c>
      <c r="AD3" s="140"/>
      <c r="AE3" s="124"/>
      <c r="AF3" s="124"/>
    </row>
    <row r="4" spans="1:156" ht="30" customHeight="1" x14ac:dyDescent="0.25">
      <c r="A4" s="224" t="s">
        <v>20</v>
      </c>
      <c r="B4" s="225">
        <v>3</v>
      </c>
      <c r="C4" s="226" t="s">
        <v>572</v>
      </c>
      <c r="D4" s="226" t="s">
        <v>298</v>
      </c>
      <c r="E4" s="227" t="s">
        <v>638</v>
      </c>
      <c r="F4" s="218">
        <f t="shared" si="1"/>
        <v>2</v>
      </c>
      <c r="G4" s="136">
        <v>58</v>
      </c>
      <c r="H4" s="136">
        <v>3</v>
      </c>
      <c r="I4" s="193">
        <v>3</v>
      </c>
      <c r="J4" s="218">
        <f t="shared" si="2"/>
        <v>2</v>
      </c>
      <c r="K4" s="230">
        <v>95.2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136">
        <v>59</v>
      </c>
      <c r="R4" s="136">
        <v>57</v>
      </c>
      <c r="S4" s="221">
        <f t="shared" si="5"/>
        <v>97</v>
      </c>
      <c r="T4" s="218">
        <f t="shared" si="6"/>
        <v>4</v>
      </c>
      <c r="U4" s="136">
        <v>50</v>
      </c>
      <c r="V4" s="136">
        <v>100</v>
      </c>
      <c r="W4" s="218">
        <f t="shared" si="7"/>
        <v>2</v>
      </c>
      <c r="X4" s="136">
        <v>2</v>
      </c>
      <c r="Y4" s="136">
        <v>77</v>
      </c>
      <c r="Z4" s="223">
        <f t="shared" si="0"/>
        <v>20</v>
      </c>
      <c r="AA4" s="223">
        <f t="shared" si="8"/>
        <v>100</v>
      </c>
      <c r="AD4" s="140"/>
      <c r="AE4" s="124"/>
      <c r="AF4" s="124"/>
    </row>
    <row r="5" spans="1:156" ht="30" customHeight="1" x14ac:dyDescent="0.25">
      <c r="A5" s="224" t="s">
        <v>20</v>
      </c>
      <c r="B5" s="225">
        <v>5</v>
      </c>
      <c r="C5" s="226" t="s">
        <v>574</v>
      </c>
      <c r="D5" s="226" t="s">
        <v>300</v>
      </c>
      <c r="E5" s="227" t="s">
        <v>638</v>
      </c>
      <c r="F5" s="218">
        <f t="shared" si="1"/>
        <v>2</v>
      </c>
      <c r="G5" s="136">
        <v>148</v>
      </c>
      <c r="H5" s="136">
        <v>6</v>
      </c>
      <c r="I5" s="193">
        <v>6</v>
      </c>
      <c r="J5" s="218">
        <f t="shared" si="2"/>
        <v>2</v>
      </c>
      <c r="K5" s="230">
        <v>100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136">
        <v>140</v>
      </c>
      <c r="R5" s="136">
        <v>134</v>
      </c>
      <c r="S5" s="221">
        <f t="shared" si="5"/>
        <v>96</v>
      </c>
      <c r="T5" s="218">
        <f t="shared" si="6"/>
        <v>4</v>
      </c>
      <c r="U5" s="136">
        <v>195</v>
      </c>
      <c r="V5" s="136">
        <v>100</v>
      </c>
      <c r="W5" s="218">
        <f t="shared" si="7"/>
        <v>2</v>
      </c>
      <c r="X5" s="136">
        <v>2</v>
      </c>
      <c r="Y5" s="136">
        <v>213</v>
      </c>
      <c r="Z5" s="223">
        <f t="shared" si="0"/>
        <v>20</v>
      </c>
      <c r="AA5" s="223">
        <f t="shared" si="8"/>
        <v>100</v>
      </c>
      <c r="AD5" s="140"/>
      <c r="AE5" s="124"/>
      <c r="AF5" s="124"/>
    </row>
    <row r="6" spans="1:156" ht="30" customHeight="1" x14ac:dyDescent="0.25">
      <c r="A6" s="224" t="s">
        <v>20</v>
      </c>
      <c r="B6" s="225">
        <v>9</v>
      </c>
      <c r="C6" s="226" t="s">
        <v>578</v>
      </c>
      <c r="D6" s="226" t="s">
        <v>303</v>
      </c>
      <c r="E6" s="227" t="s">
        <v>638</v>
      </c>
      <c r="F6" s="218">
        <f t="shared" si="1"/>
        <v>2</v>
      </c>
      <c r="G6" s="136">
        <v>303</v>
      </c>
      <c r="H6" s="136">
        <v>12</v>
      </c>
      <c r="I6" s="193">
        <v>12</v>
      </c>
      <c r="J6" s="218">
        <f t="shared" si="2"/>
        <v>2</v>
      </c>
      <c r="K6" s="230">
        <v>90.3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136">
        <v>300</v>
      </c>
      <c r="R6" s="136">
        <v>300</v>
      </c>
      <c r="S6" s="221">
        <f t="shared" si="5"/>
        <v>100</v>
      </c>
      <c r="T6" s="218">
        <f t="shared" si="6"/>
        <v>4</v>
      </c>
      <c r="U6" s="136">
        <v>313</v>
      </c>
      <c r="V6" s="136">
        <v>100</v>
      </c>
      <c r="W6" s="218">
        <f t="shared" si="7"/>
        <v>2</v>
      </c>
      <c r="X6" s="136">
        <v>8</v>
      </c>
      <c r="Y6" s="136">
        <v>101</v>
      </c>
      <c r="Z6" s="223">
        <f t="shared" si="0"/>
        <v>20</v>
      </c>
      <c r="AA6" s="223">
        <f t="shared" si="8"/>
        <v>100</v>
      </c>
      <c r="AD6" s="140"/>
      <c r="AE6" s="124"/>
      <c r="AF6" s="124"/>
    </row>
    <row r="7" spans="1:156" ht="30" customHeight="1" x14ac:dyDescent="0.25">
      <c r="A7" s="224" t="s">
        <v>20</v>
      </c>
      <c r="B7" s="225">
        <v>10</v>
      </c>
      <c r="C7" s="226" t="s">
        <v>579</v>
      </c>
      <c r="D7" s="226" t="s">
        <v>304</v>
      </c>
      <c r="E7" s="227" t="s">
        <v>638</v>
      </c>
      <c r="F7" s="218">
        <f t="shared" si="1"/>
        <v>2</v>
      </c>
      <c r="G7" s="136">
        <v>41</v>
      </c>
      <c r="H7" s="136">
        <v>3</v>
      </c>
      <c r="I7" s="193">
        <v>3</v>
      </c>
      <c r="J7" s="218">
        <f t="shared" si="2"/>
        <v>2</v>
      </c>
      <c r="K7" s="230">
        <v>90.3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136">
        <v>41</v>
      </c>
      <c r="R7" s="136">
        <v>41</v>
      </c>
      <c r="S7" s="221">
        <f t="shared" si="5"/>
        <v>100</v>
      </c>
      <c r="T7" s="218">
        <f t="shared" si="6"/>
        <v>4</v>
      </c>
      <c r="U7" s="136">
        <v>58</v>
      </c>
      <c r="V7" s="136">
        <v>100</v>
      </c>
      <c r="W7" s="218">
        <f t="shared" si="7"/>
        <v>2</v>
      </c>
      <c r="X7" s="136">
        <v>2</v>
      </c>
      <c r="Y7" s="136">
        <v>30</v>
      </c>
      <c r="Z7" s="223">
        <f t="shared" si="0"/>
        <v>20</v>
      </c>
      <c r="AA7" s="223">
        <f t="shared" si="8"/>
        <v>100</v>
      </c>
      <c r="AD7" s="140"/>
      <c r="AE7" s="124"/>
      <c r="AF7" s="124"/>
    </row>
    <row r="8" spans="1:156" ht="30" customHeight="1" x14ac:dyDescent="0.25">
      <c r="A8" s="224" t="s">
        <v>20</v>
      </c>
      <c r="B8" s="225">
        <v>11</v>
      </c>
      <c r="C8" s="226" t="s">
        <v>580</v>
      </c>
      <c r="D8" s="226" t="s">
        <v>305</v>
      </c>
      <c r="E8" s="227" t="s">
        <v>638</v>
      </c>
      <c r="F8" s="218">
        <f t="shared" si="1"/>
        <v>2</v>
      </c>
      <c r="G8" s="136">
        <v>324</v>
      </c>
      <c r="H8" s="136">
        <v>13</v>
      </c>
      <c r="I8" s="193">
        <v>13</v>
      </c>
      <c r="J8" s="218">
        <f t="shared" si="2"/>
        <v>2</v>
      </c>
      <c r="K8" s="230">
        <v>91.9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136">
        <v>323</v>
      </c>
      <c r="R8" s="136">
        <v>321</v>
      </c>
      <c r="S8" s="221">
        <f t="shared" si="5"/>
        <v>99</v>
      </c>
      <c r="T8" s="218">
        <f t="shared" si="6"/>
        <v>4</v>
      </c>
      <c r="U8" s="136">
        <v>352</v>
      </c>
      <c r="V8" s="136">
        <v>100</v>
      </c>
      <c r="W8" s="218">
        <f t="shared" si="7"/>
        <v>2</v>
      </c>
      <c r="X8" s="136">
        <v>8</v>
      </c>
      <c r="Y8" s="136">
        <v>49</v>
      </c>
      <c r="Z8" s="223">
        <f t="shared" si="0"/>
        <v>20</v>
      </c>
      <c r="AA8" s="223">
        <f t="shared" si="8"/>
        <v>100</v>
      </c>
      <c r="AD8" s="140"/>
      <c r="AE8" s="124"/>
      <c r="AF8" s="124"/>
    </row>
    <row r="9" spans="1:156" ht="30" customHeight="1" x14ac:dyDescent="0.25">
      <c r="A9" s="224" t="s">
        <v>20</v>
      </c>
      <c r="B9" s="225">
        <v>12</v>
      </c>
      <c r="C9" s="226" t="s">
        <v>581</v>
      </c>
      <c r="D9" s="226" t="s">
        <v>306</v>
      </c>
      <c r="E9" s="227" t="s">
        <v>638</v>
      </c>
      <c r="F9" s="218">
        <f t="shared" si="1"/>
        <v>2</v>
      </c>
      <c r="G9" s="136">
        <v>275</v>
      </c>
      <c r="H9" s="136">
        <v>11</v>
      </c>
      <c r="I9" s="193">
        <v>11</v>
      </c>
      <c r="J9" s="218">
        <f t="shared" si="2"/>
        <v>2</v>
      </c>
      <c r="K9" s="230">
        <v>90.3</v>
      </c>
      <c r="L9" s="218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136">
        <v>269</v>
      </c>
      <c r="R9" s="136">
        <v>269</v>
      </c>
      <c r="S9" s="221">
        <f t="shared" si="5"/>
        <v>100</v>
      </c>
      <c r="T9" s="218">
        <f t="shared" si="6"/>
        <v>4</v>
      </c>
      <c r="U9" s="136">
        <v>379</v>
      </c>
      <c r="V9" s="136">
        <v>100</v>
      </c>
      <c r="W9" s="218">
        <f t="shared" si="7"/>
        <v>2</v>
      </c>
      <c r="X9" s="136">
        <v>10</v>
      </c>
      <c r="Y9" s="136">
        <v>43</v>
      </c>
      <c r="Z9" s="223">
        <f t="shared" si="0"/>
        <v>20</v>
      </c>
      <c r="AA9" s="223">
        <f t="shared" si="8"/>
        <v>100</v>
      </c>
      <c r="AD9" s="140"/>
      <c r="AE9" s="124"/>
      <c r="AF9" s="124"/>
    </row>
    <row r="10" spans="1:156" ht="30" customHeight="1" x14ac:dyDescent="0.25">
      <c r="A10" s="224" t="s">
        <v>20</v>
      </c>
      <c r="B10" s="225">
        <v>2</v>
      </c>
      <c r="C10" s="226" t="s">
        <v>571</v>
      </c>
      <c r="D10" s="226" t="s">
        <v>297</v>
      </c>
      <c r="E10" s="227" t="s">
        <v>638</v>
      </c>
      <c r="F10" s="218">
        <f t="shared" si="1"/>
        <v>2</v>
      </c>
      <c r="G10" s="136">
        <v>97</v>
      </c>
      <c r="H10" s="136">
        <v>4</v>
      </c>
      <c r="I10" s="193">
        <v>4</v>
      </c>
      <c r="J10" s="218">
        <f t="shared" si="2"/>
        <v>2</v>
      </c>
      <c r="K10" s="230">
        <v>83.9</v>
      </c>
      <c r="L10" s="218">
        <f t="shared" si="3"/>
        <v>3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136">
        <v>92</v>
      </c>
      <c r="R10" s="136">
        <v>92</v>
      </c>
      <c r="S10" s="221">
        <f t="shared" si="5"/>
        <v>100</v>
      </c>
      <c r="T10" s="218">
        <f t="shared" si="6"/>
        <v>4</v>
      </c>
      <c r="U10" s="136">
        <v>138</v>
      </c>
      <c r="V10" s="136">
        <v>100</v>
      </c>
      <c r="W10" s="218">
        <f t="shared" si="7"/>
        <v>2</v>
      </c>
      <c r="X10" s="136">
        <v>1</v>
      </c>
      <c r="Y10" s="136">
        <v>132</v>
      </c>
      <c r="Z10" s="223">
        <f t="shared" si="0"/>
        <v>19</v>
      </c>
      <c r="AA10" s="223">
        <f t="shared" si="8"/>
        <v>95</v>
      </c>
      <c r="AD10" s="140"/>
      <c r="AE10" s="124"/>
      <c r="AF10" s="124"/>
    </row>
    <row r="11" spans="1:156" ht="30" customHeight="1" x14ac:dyDescent="0.25">
      <c r="A11" s="224" t="s">
        <v>20</v>
      </c>
      <c r="B11" s="225">
        <v>7</v>
      </c>
      <c r="C11" s="226" t="s">
        <v>576</v>
      </c>
      <c r="D11" s="226" t="s">
        <v>301</v>
      </c>
      <c r="E11" s="227" t="s">
        <v>638</v>
      </c>
      <c r="F11" s="218">
        <f t="shared" si="1"/>
        <v>2</v>
      </c>
      <c r="G11" s="136">
        <v>91</v>
      </c>
      <c r="H11" s="136">
        <v>4</v>
      </c>
      <c r="I11" s="193">
        <v>4</v>
      </c>
      <c r="J11" s="218">
        <f t="shared" si="2"/>
        <v>2</v>
      </c>
      <c r="K11" s="230">
        <v>93.5</v>
      </c>
      <c r="L11" s="218">
        <f t="shared" si="3"/>
        <v>4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136">
        <v>92</v>
      </c>
      <c r="R11" s="136">
        <v>80</v>
      </c>
      <c r="S11" s="221">
        <f t="shared" si="5"/>
        <v>87</v>
      </c>
      <c r="T11" s="218">
        <f t="shared" si="6"/>
        <v>3</v>
      </c>
      <c r="U11" s="136">
        <v>83</v>
      </c>
      <c r="V11" s="136">
        <v>100</v>
      </c>
      <c r="W11" s="218">
        <f t="shared" si="7"/>
        <v>2</v>
      </c>
      <c r="X11" s="136">
        <v>15</v>
      </c>
      <c r="Y11" s="136">
        <v>232</v>
      </c>
      <c r="Z11" s="223">
        <f t="shared" si="0"/>
        <v>19</v>
      </c>
      <c r="AA11" s="223">
        <f t="shared" si="8"/>
        <v>95</v>
      </c>
      <c r="AD11" s="140"/>
      <c r="AE11" s="124"/>
      <c r="AF11" s="124"/>
    </row>
    <row r="12" spans="1:156" s="122" customFormat="1" ht="30" customHeight="1" x14ac:dyDescent="0.25">
      <c r="A12" s="224" t="s">
        <v>20</v>
      </c>
      <c r="B12" s="225">
        <v>8</v>
      </c>
      <c r="C12" s="226" t="s">
        <v>577</v>
      </c>
      <c r="D12" s="226" t="s">
        <v>302</v>
      </c>
      <c r="E12" s="227" t="s">
        <v>638</v>
      </c>
      <c r="F12" s="218">
        <f t="shared" si="1"/>
        <v>2</v>
      </c>
      <c r="G12" s="136">
        <v>199</v>
      </c>
      <c r="H12" s="136">
        <v>10</v>
      </c>
      <c r="I12" s="193">
        <v>10</v>
      </c>
      <c r="J12" s="218">
        <f t="shared" si="2"/>
        <v>2</v>
      </c>
      <c r="K12" s="230">
        <v>88.7</v>
      </c>
      <c r="L12" s="218">
        <f t="shared" si="3"/>
        <v>3</v>
      </c>
      <c r="M12" s="220">
        <v>2</v>
      </c>
      <c r="N12" s="220">
        <v>2</v>
      </c>
      <c r="O12" s="220">
        <v>2</v>
      </c>
      <c r="P12" s="218">
        <f t="shared" si="4"/>
        <v>6</v>
      </c>
      <c r="Q12" s="136">
        <v>195</v>
      </c>
      <c r="R12" s="136">
        <v>195</v>
      </c>
      <c r="S12" s="221">
        <f t="shared" si="5"/>
        <v>100</v>
      </c>
      <c r="T12" s="218">
        <f t="shared" si="6"/>
        <v>4</v>
      </c>
      <c r="U12" s="136">
        <v>297</v>
      </c>
      <c r="V12" s="136">
        <v>100</v>
      </c>
      <c r="W12" s="218">
        <f t="shared" si="7"/>
        <v>2</v>
      </c>
      <c r="X12" s="136">
        <v>13</v>
      </c>
      <c r="Y12" s="136">
        <v>161</v>
      </c>
      <c r="Z12" s="223">
        <f t="shared" si="0"/>
        <v>19</v>
      </c>
      <c r="AA12" s="223">
        <f t="shared" si="8"/>
        <v>95</v>
      </c>
      <c r="AB12" s="1"/>
      <c r="AC12" s="1"/>
      <c r="AD12" s="140"/>
      <c r="AE12" s="124"/>
      <c r="AF12" s="12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</row>
    <row r="13" spans="1:156" s="122" customFormat="1" ht="30" customHeight="1" x14ac:dyDescent="0.25">
      <c r="A13" s="224" t="s">
        <v>20</v>
      </c>
      <c r="B13" s="225">
        <v>13</v>
      </c>
      <c r="C13" s="226" t="s">
        <v>583</v>
      </c>
      <c r="D13" s="226" t="s">
        <v>309</v>
      </c>
      <c r="E13" s="227" t="s">
        <v>638</v>
      </c>
      <c r="F13" s="218">
        <f t="shared" si="1"/>
        <v>2</v>
      </c>
      <c r="G13" s="136">
        <v>14</v>
      </c>
      <c r="H13" s="136">
        <v>1</v>
      </c>
      <c r="I13" s="193">
        <v>1</v>
      </c>
      <c r="J13" s="218">
        <f t="shared" si="2"/>
        <v>2</v>
      </c>
      <c r="K13" s="230">
        <v>85.5</v>
      </c>
      <c r="L13" s="218">
        <f t="shared" si="3"/>
        <v>3</v>
      </c>
      <c r="M13" s="220">
        <v>2</v>
      </c>
      <c r="N13" s="220">
        <v>2</v>
      </c>
      <c r="O13" s="220">
        <v>2</v>
      </c>
      <c r="P13" s="218">
        <f t="shared" si="4"/>
        <v>6</v>
      </c>
      <c r="Q13" s="136">
        <v>13</v>
      </c>
      <c r="R13" s="136">
        <v>13</v>
      </c>
      <c r="S13" s="221">
        <f t="shared" si="5"/>
        <v>100</v>
      </c>
      <c r="T13" s="218">
        <f t="shared" si="6"/>
        <v>4</v>
      </c>
      <c r="U13" s="136">
        <v>14</v>
      </c>
      <c r="V13" s="136">
        <v>100</v>
      </c>
      <c r="W13" s="218">
        <f t="shared" si="7"/>
        <v>2</v>
      </c>
      <c r="X13" s="136">
        <v>0</v>
      </c>
      <c r="Y13" s="136">
        <v>92</v>
      </c>
      <c r="Z13" s="223">
        <f t="shared" si="0"/>
        <v>19</v>
      </c>
      <c r="AA13" s="223">
        <f t="shared" si="8"/>
        <v>95</v>
      </c>
      <c r="AB13" s="1"/>
      <c r="AC13" s="1"/>
      <c r="AD13" s="140"/>
      <c r="AE13" s="124"/>
      <c r="AF13" s="12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</row>
    <row r="14" spans="1:156" ht="30" customHeight="1" x14ac:dyDescent="0.25">
      <c r="A14" s="224" t="s">
        <v>20</v>
      </c>
      <c r="B14" s="225">
        <v>14</v>
      </c>
      <c r="C14" s="226" t="s">
        <v>582</v>
      </c>
      <c r="D14" s="226" t="s">
        <v>310</v>
      </c>
      <c r="E14" s="227" t="s">
        <v>638</v>
      </c>
      <c r="F14" s="218">
        <f t="shared" si="1"/>
        <v>2</v>
      </c>
      <c r="G14" s="136">
        <v>160</v>
      </c>
      <c r="H14" s="136">
        <v>6</v>
      </c>
      <c r="I14" s="193">
        <v>6</v>
      </c>
      <c r="J14" s="218">
        <f t="shared" si="2"/>
        <v>2</v>
      </c>
      <c r="K14" s="230">
        <v>87.1</v>
      </c>
      <c r="L14" s="218">
        <f t="shared" si="3"/>
        <v>3</v>
      </c>
      <c r="M14" s="220">
        <v>2</v>
      </c>
      <c r="N14" s="220">
        <v>2</v>
      </c>
      <c r="O14" s="220">
        <v>2</v>
      </c>
      <c r="P14" s="218">
        <f t="shared" si="4"/>
        <v>6</v>
      </c>
      <c r="Q14" s="136">
        <v>158</v>
      </c>
      <c r="R14" s="136">
        <v>158</v>
      </c>
      <c r="S14" s="221">
        <f t="shared" si="5"/>
        <v>100</v>
      </c>
      <c r="T14" s="218">
        <f t="shared" si="6"/>
        <v>4</v>
      </c>
      <c r="U14" s="136">
        <v>158</v>
      </c>
      <c r="V14" s="136">
        <v>100</v>
      </c>
      <c r="W14" s="218">
        <f t="shared" si="7"/>
        <v>2</v>
      </c>
      <c r="X14" s="136">
        <v>5</v>
      </c>
      <c r="Y14" s="136">
        <v>24</v>
      </c>
      <c r="Z14" s="223">
        <f t="shared" si="0"/>
        <v>19</v>
      </c>
      <c r="AA14" s="223">
        <f t="shared" si="8"/>
        <v>95</v>
      </c>
      <c r="AD14" s="140"/>
      <c r="AE14" s="141"/>
      <c r="AF14" s="124"/>
    </row>
    <row r="15" spans="1:156" ht="30" customHeight="1" x14ac:dyDescent="0.25">
      <c r="A15" s="224" t="s">
        <v>20</v>
      </c>
      <c r="B15" s="225">
        <v>4</v>
      </c>
      <c r="C15" s="226" t="s">
        <v>573</v>
      </c>
      <c r="D15" s="226" t="s">
        <v>299</v>
      </c>
      <c r="E15" s="227" t="s">
        <v>638</v>
      </c>
      <c r="F15" s="218">
        <f t="shared" si="1"/>
        <v>2</v>
      </c>
      <c r="G15" s="136">
        <v>284</v>
      </c>
      <c r="H15" s="136">
        <v>12</v>
      </c>
      <c r="I15" s="193">
        <v>12</v>
      </c>
      <c r="J15" s="218">
        <f t="shared" si="2"/>
        <v>2</v>
      </c>
      <c r="K15" s="230">
        <v>91.9</v>
      </c>
      <c r="L15" s="218">
        <f t="shared" si="3"/>
        <v>4</v>
      </c>
      <c r="M15" s="220">
        <v>2</v>
      </c>
      <c r="N15" s="220">
        <v>2</v>
      </c>
      <c r="O15" s="220">
        <v>0</v>
      </c>
      <c r="P15" s="218">
        <f t="shared" si="4"/>
        <v>4</v>
      </c>
      <c r="Q15" s="136">
        <v>285</v>
      </c>
      <c r="R15" s="136">
        <v>284</v>
      </c>
      <c r="S15" s="221">
        <f t="shared" si="5"/>
        <v>100</v>
      </c>
      <c r="T15" s="218">
        <f t="shared" si="6"/>
        <v>4</v>
      </c>
      <c r="U15" s="136">
        <v>316</v>
      </c>
      <c r="V15" s="136">
        <v>100</v>
      </c>
      <c r="W15" s="218">
        <f t="shared" si="7"/>
        <v>2</v>
      </c>
      <c r="X15" s="136">
        <v>20</v>
      </c>
      <c r="Y15" s="136">
        <v>91</v>
      </c>
      <c r="Z15" s="223">
        <f t="shared" si="0"/>
        <v>18</v>
      </c>
      <c r="AA15" s="223">
        <f t="shared" si="8"/>
        <v>90</v>
      </c>
      <c r="AD15" s="140"/>
      <c r="AE15" s="124"/>
      <c r="AF15" s="124"/>
    </row>
    <row r="16" spans="1:156" ht="30" customHeight="1" x14ac:dyDescent="0.25">
      <c r="A16" s="224" t="s">
        <v>20</v>
      </c>
      <c r="B16" s="225">
        <v>6</v>
      </c>
      <c r="C16" s="226" t="s">
        <v>575</v>
      </c>
      <c r="D16" s="226" t="s">
        <v>308</v>
      </c>
      <c r="E16" s="227" t="s">
        <v>638</v>
      </c>
      <c r="F16" s="218">
        <f t="shared" si="1"/>
        <v>2</v>
      </c>
      <c r="G16" s="136">
        <v>111</v>
      </c>
      <c r="H16" s="136">
        <v>4</v>
      </c>
      <c r="I16" s="193">
        <v>4</v>
      </c>
      <c r="J16" s="218">
        <f t="shared" si="2"/>
        <v>2</v>
      </c>
      <c r="K16" s="230">
        <v>85.5</v>
      </c>
      <c r="L16" s="218">
        <f t="shared" si="3"/>
        <v>3</v>
      </c>
      <c r="M16" s="220">
        <v>2</v>
      </c>
      <c r="N16" s="220">
        <v>2</v>
      </c>
      <c r="O16" s="220">
        <v>0</v>
      </c>
      <c r="P16" s="218">
        <f t="shared" si="4"/>
        <v>4</v>
      </c>
      <c r="Q16" s="136">
        <v>112</v>
      </c>
      <c r="R16" s="136">
        <v>106</v>
      </c>
      <c r="S16" s="221">
        <f t="shared" si="5"/>
        <v>95</v>
      </c>
      <c r="T16" s="218">
        <f t="shared" si="6"/>
        <v>4</v>
      </c>
      <c r="U16" s="136">
        <v>106</v>
      </c>
      <c r="V16" s="136">
        <v>100</v>
      </c>
      <c r="W16" s="218">
        <f t="shared" si="7"/>
        <v>2</v>
      </c>
      <c r="X16" s="136">
        <v>12</v>
      </c>
      <c r="Y16" s="136">
        <v>58</v>
      </c>
      <c r="Z16" s="223">
        <f t="shared" si="0"/>
        <v>17</v>
      </c>
      <c r="AA16" s="223">
        <f t="shared" si="8"/>
        <v>85</v>
      </c>
      <c r="AD16" s="140"/>
      <c r="AE16" s="124"/>
      <c r="AF16" s="124"/>
    </row>
    <row r="17" spans="1:32" s="61" customFormat="1" ht="30" customHeight="1" x14ac:dyDescent="0.25">
      <c r="A17" s="57"/>
      <c r="B17" s="57"/>
      <c r="C17" s="58" t="s">
        <v>52</v>
      </c>
      <c r="D17" s="116"/>
      <c r="E17" s="57"/>
      <c r="F17" s="20"/>
      <c r="G17" s="62">
        <f>SUM(G3:G16)</f>
        <v>2203</v>
      </c>
      <c r="H17" s="59">
        <f>SUM(H3:H16)</f>
        <v>95</v>
      </c>
      <c r="I17" s="59">
        <f>SUM(I3:I16)</f>
        <v>95</v>
      </c>
      <c r="J17" s="20"/>
      <c r="K17" s="60"/>
      <c r="L17" s="20"/>
      <c r="M17"/>
      <c r="N17"/>
      <c r="O17"/>
      <c r="P17" s="20"/>
      <c r="Q17" s="57"/>
      <c r="R17" s="57"/>
      <c r="S17" s="57"/>
      <c r="T17" s="20"/>
      <c r="Z17" s="21"/>
      <c r="AA17" s="21"/>
      <c r="AD17" s="123"/>
      <c r="AE17" s="57"/>
      <c r="AF17" s="57"/>
    </row>
    <row r="18" spans="1:32" ht="15.75" thickBot="1" x14ac:dyDescent="0.3">
      <c r="AD18" s="124"/>
      <c r="AE18" s="124"/>
      <c r="AF18" s="124"/>
    </row>
    <row r="19" spans="1:32" ht="16.5" thickBot="1" x14ac:dyDescent="0.3">
      <c r="V19" s="48" t="s">
        <v>51</v>
      </c>
      <c r="W19" s="49"/>
      <c r="X19" s="49"/>
      <c r="Y19" s="50"/>
      <c r="Z19" s="17">
        <f>AVERAGE(Z3:Z16)</f>
        <v>19.285714285714285</v>
      </c>
      <c r="AA19" s="18">
        <f>ROUND(Z19/$Z$2*100,0)</f>
        <v>96</v>
      </c>
    </row>
  </sheetData>
  <sortState ref="A1:AA17">
    <sortCondition descending="1" ref="AA3"/>
  </sortState>
  <phoneticPr fontId="9" type="noConversion"/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 tint="-0.14999847407452621"/>
  </sheetPr>
  <dimension ref="A1:AA20"/>
  <sheetViews>
    <sheetView zoomScale="66" zoomScaleNormal="66" zoomScalePageLayoutView="90" workbookViewId="0">
      <pane xSplit="3" ySplit="2" topLeftCell="P3" activePane="bottomRight" state="frozen"/>
      <selection activeCell="I25" sqref="I25"/>
      <selection pane="topRight" activeCell="I25" sqref="I25"/>
      <selection pane="bottomLeft" activeCell="I25" sqref="I25"/>
      <selection pane="bottomRight" activeCell="A3" sqref="A3:XFD6"/>
    </sheetView>
  </sheetViews>
  <sheetFormatPr defaultColWidth="8.85546875" defaultRowHeight="15" x14ac:dyDescent="0.25"/>
  <cols>
    <col min="1" max="1" width="32.42578125" customWidth="1"/>
    <col min="2" max="2" width="3.42578125" customWidth="1"/>
    <col min="3" max="3" width="34" customWidth="1"/>
    <col min="4" max="4" width="28.140625" customWidth="1"/>
    <col min="5" max="5" width="18" bestFit="1" customWidth="1"/>
    <col min="6" max="6" width="5.7109375" bestFit="1" customWidth="1"/>
    <col min="7" max="7" width="13.42578125" customWidth="1"/>
    <col min="8" max="8" width="11.85546875" bestFit="1" customWidth="1"/>
    <col min="9" max="9" width="15.140625" customWidth="1"/>
    <col min="10" max="10" width="5.7109375" bestFit="1" customWidth="1"/>
    <col min="11" max="11" width="13.42578125" customWidth="1"/>
    <col min="12" max="12" width="5.7109375" bestFit="1" customWidth="1"/>
    <col min="13" max="15" width="16.140625" customWidth="1"/>
    <col min="16" max="16" width="5.7109375" bestFit="1" customWidth="1"/>
    <col min="17" max="17" width="15.42578125" customWidth="1"/>
    <col min="18" max="18" width="14.85546875" bestFit="1" customWidth="1"/>
    <col min="19" max="19" width="8.85546875" customWidth="1"/>
    <col min="20" max="20" width="5.7109375" bestFit="1" customWidth="1"/>
    <col min="21" max="21" width="11.140625" customWidth="1"/>
    <col min="22" max="22" width="16.42578125" customWidth="1"/>
    <col min="23" max="23" width="7" customWidth="1"/>
    <col min="24" max="25" width="13.28515625" bestFit="1" customWidth="1"/>
    <col min="26" max="26" width="7.7109375" customWidth="1"/>
    <col min="27" max="27" width="8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1" customFormat="1" x14ac:dyDescent="0.25">
      <c r="A2" s="10" t="s">
        <v>649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>F2+J2+L2+P2+T2+W2</f>
        <v>20</v>
      </c>
      <c r="AA2" s="13">
        <v>100</v>
      </c>
    </row>
    <row r="3" spans="1:27" ht="30" customHeight="1" x14ac:dyDescent="0.25">
      <c r="A3" s="224" t="s">
        <v>21</v>
      </c>
      <c r="B3" s="225">
        <v>2</v>
      </c>
      <c r="C3" s="226" t="s">
        <v>619</v>
      </c>
      <c r="D3" s="226" t="s">
        <v>314</v>
      </c>
      <c r="E3" s="227" t="s">
        <v>638</v>
      </c>
      <c r="F3" s="218">
        <f>IF(E3="23/24",2,0)</f>
        <v>2</v>
      </c>
      <c r="G3" s="136">
        <v>54</v>
      </c>
      <c r="H3" s="136">
        <v>3</v>
      </c>
      <c r="I3" s="231">
        <v>3</v>
      </c>
      <c r="J3" s="218">
        <f>IF(ABS((H3-I3)/I3)&lt;=0.1,2,IF(AND(ABS((H3-I3)/I3)&gt;0.1,ABS((H3-I3)/I3)&lt;=0.2),1,0))</f>
        <v>2</v>
      </c>
      <c r="K3" s="228">
        <v>95.2</v>
      </c>
      <c r="L3" s="218">
        <f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>SUM(M3:O3)</f>
        <v>6</v>
      </c>
      <c r="Q3" s="220">
        <v>54</v>
      </c>
      <c r="R3" s="220">
        <v>50</v>
      </c>
      <c r="S3" s="221">
        <f>ROUND(R3/Q3*100,0)</f>
        <v>93</v>
      </c>
      <c r="T3" s="218">
        <f>IF(S3&gt;90,4,IF(AND(S3&gt;80,S3&lt;=90),3,IF(AND(S3&gt;=50,S3&lt;=80),2,IF(AND(S3&gt;=10,S3&lt;50),1,0))))</f>
        <v>4</v>
      </c>
      <c r="U3" s="136">
        <v>89</v>
      </c>
      <c r="V3" s="136">
        <v>100</v>
      </c>
      <c r="W3" s="218">
        <f>IF(V3&gt;=90,2,IF(V3&gt;=80,1,0))</f>
        <v>2</v>
      </c>
      <c r="X3" s="136">
        <v>44</v>
      </c>
      <c r="Y3" s="136">
        <v>115</v>
      </c>
      <c r="Z3" s="223">
        <f>F3+J3+L3+P3+T3+W3</f>
        <v>20</v>
      </c>
      <c r="AA3" s="223">
        <f>ROUND(Z3/$Z$2*100,0)</f>
        <v>100</v>
      </c>
    </row>
    <row r="4" spans="1:27" ht="30" customHeight="1" x14ac:dyDescent="0.25">
      <c r="A4" s="224" t="s">
        <v>21</v>
      </c>
      <c r="B4" s="225">
        <v>3</v>
      </c>
      <c r="C4" s="226" t="s">
        <v>15</v>
      </c>
      <c r="D4" s="226" t="s">
        <v>313</v>
      </c>
      <c r="E4" s="227" t="s">
        <v>638</v>
      </c>
      <c r="F4" s="218">
        <f>IF(E4="23/24",2,0)</f>
        <v>2</v>
      </c>
      <c r="G4" s="136">
        <v>56</v>
      </c>
      <c r="H4" s="136">
        <v>3</v>
      </c>
      <c r="I4" s="231">
        <v>3</v>
      </c>
      <c r="J4" s="218">
        <f>IF(ABS((H4-I4)/I4)&lt;=0.1,2,IF(AND(ABS((H4-I4)/I4)&gt;0.1,ABS((H4-I4)/I4)&lt;=0.2),1,0))</f>
        <v>2</v>
      </c>
      <c r="K4" s="228">
        <v>93.5</v>
      </c>
      <c r="L4" s="218">
        <f>IF(K4&gt;90,4,IF(AND(K4&gt;80,K4&lt;=90),3,IF(AND(K4&gt;=50,K4&lt;=80),2,IF(AND(K4&gt;=10,K4&lt;50),1,0))))</f>
        <v>4</v>
      </c>
      <c r="M4" s="220">
        <v>2</v>
      </c>
      <c r="N4" s="220">
        <v>2</v>
      </c>
      <c r="O4" s="220">
        <v>2</v>
      </c>
      <c r="P4" s="218">
        <f>SUM(M4:O4)</f>
        <v>6</v>
      </c>
      <c r="Q4" s="220">
        <v>53</v>
      </c>
      <c r="R4" s="220">
        <v>52</v>
      </c>
      <c r="S4" s="221">
        <f>ROUND(R4/Q4*100,0)</f>
        <v>98</v>
      </c>
      <c r="T4" s="218">
        <f>IF(S4&gt;90,4,IF(AND(S4&gt;80,S4&lt;=90),3,IF(AND(S4&gt;=50,S4&lt;=80),2,IF(AND(S4&gt;=10,S4&lt;50),1,0))))</f>
        <v>4</v>
      </c>
      <c r="U4" s="136">
        <v>51</v>
      </c>
      <c r="V4" s="136">
        <v>100</v>
      </c>
      <c r="W4" s="218">
        <f>IF(V4&gt;=90,2,IF(V4&gt;=80,1,0))</f>
        <v>2</v>
      </c>
      <c r="X4" s="136">
        <v>2</v>
      </c>
      <c r="Y4" s="136">
        <v>31</v>
      </c>
      <c r="Z4" s="223">
        <f>F4+J4+L4+P4+T4+W4</f>
        <v>20</v>
      </c>
      <c r="AA4" s="223">
        <f>ROUND(Z4/$Z$2*100,0)</f>
        <v>100</v>
      </c>
    </row>
    <row r="5" spans="1:27" ht="30" customHeight="1" x14ac:dyDescent="0.25">
      <c r="A5" s="224" t="s">
        <v>21</v>
      </c>
      <c r="B5" s="225">
        <v>1</v>
      </c>
      <c r="C5" s="226" t="s">
        <v>137</v>
      </c>
      <c r="D5" s="226" t="s">
        <v>312</v>
      </c>
      <c r="E5" s="227" t="s">
        <v>638</v>
      </c>
      <c r="F5" s="218">
        <f>IF(E5="23/24",2,0)</f>
        <v>2</v>
      </c>
      <c r="G5" s="136">
        <v>163</v>
      </c>
      <c r="H5" s="136">
        <v>6</v>
      </c>
      <c r="I5" s="231">
        <v>6</v>
      </c>
      <c r="J5" s="218">
        <f>IF(ABS((H5-I5)/I5)&lt;=0.1,2,IF(AND(ABS((H5-I5)/I5)&gt;0.1,ABS((H5-I5)/I5)&lt;=0.2),1,0))</f>
        <v>2</v>
      </c>
      <c r="K5" s="228">
        <v>77.400000000000006</v>
      </c>
      <c r="L5" s="218">
        <f>IF(K5&gt;90,4,IF(AND(K5&gt;80,K5&lt;=90),3,IF(AND(K5&gt;=50,K5&lt;=80),2,IF(AND(K5&gt;=10,K5&lt;50),1,0))))</f>
        <v>2</v>
      </c>
      <c r="M5" s="220">
        <v>2</v>
      </c>
      <c r="N5" s="220">
        <v>2</v>
      </c>
      <c r="O5" s="220">
        <v>2</v>
      </c>
      <c r="P5" s="218">
        <f>SUM(M5:O5)</f>
        <v>6</v>
      </c>
      <c r="Q5" s="220">
        <v>158</v>
      </c>
      <c r="R5" s="220">
        <v>151</v>
      </c>
      <c r="S5" s="221">
        <f>ROUND(R5/Q5*100,0)</f>
        <v>96</v>
      </c>
      <c r="T5" s="218">
        <f>IF(S5&gt;90,4,IF(AND(S5&gt;80,S5&lt;=90),3,IF(AND(S5&gt;=50,S5&lt;=80),2,IF(AND(S5&gt;=10,S5&lt;50),1,0))))</f>
        <v>4</v>
      </c>
      <c r="U5" s="136">
        <v>169</v>
      </c>
      <c r="V5" s="136">
        <v>99</v>
      </c>
      <c r="W5" s="218">
        <f>IF(V5&gt;=90,2,IF(V5&gt;=80,1,0))</f>
        <v>2</v>
      </c>
      <c r="X5" s="136">
        <v>24</v>
      </c>
      <c r="Y5" s="136">
        <v>191</v>
      </c>
      <c r="Z5" s="223">
        <f>F5+J5+L5+P5+T5+W5</f>
        <v>18</v>
      </c>
      <c r="AA5" s="223">
        <f>ROUND(Z5/$Z$2*100,0)</f>
        <v>90</v>
      </c>
    </row>
    <row r="6" spans="1:27" ht="30" customHeight="1" x14ac:dyDescent="0.25">
      <c r="A6" s="224" t="s">
        <v>21</v>
      </c>
      <c r="B6" s="225">
        <v>4</v>
      </c>
      <c r="C6" s="226" t="s">
        <v>117</v>
      </c>
      <c r="D6" s="226" t="s">
        <v>311</v>
      </c>
      <c r="E6" s="232" t="s">
        <v>638</v>
      </c>
      <c r="F6" s="218">
        <f>IF(E6="23/24",2,0)</f>
        <v>2</v>
      </c>
      <c r="G6" s="136">
        <v>25</v>
      </c>
      <c r="H6" s="136">
        <v>1</v>
      </c>
      <c r="I6" s="231">
        <v>1</v>
      </c>
      <c r="J6" s="218">
        <f>IF(ABS((H6-I6)/I6)&lt;=0.1,2,IF(AND(ABS((H6-I6)/I6)&gt;0.1,ABS((H6-I6)/I6)&lt;=0.2),1,0))</f>
        <v>2</v>
      </c>
      <c r="K6" s="228">
        <v>87.1</v>
      </c>
      <c r="L6" s="218">
        <f>IF(K6&gt;90,4,IF(AND(K6&gt;80,K6&lt;=90),3,IF(AND(K6&gt;=50,K6&lt;=80),2,IF(AND(K6&gt;=10,K6&lt;50),1,0))))</f>
        <v>3</v>
      </c>
      <c r="M6" s="220">
        <v>2</v>
      </c>
      <c r="N6" s="220">
        <v>2</v>
      </c>
      <c r="O6" s="220">
        <v>2</v>
      </c>
      <c r="P6" s="218">
        <f>SUM(M6:O6)</f>
        <v>6</v>
      </c>
      <c r="Q6" s="220">
        <v>26</v>
      </c>
      <c r="R6" s="220">
        <v>23</v>
      </c>
      <c r="S6" s="221">
        <f>ROUND(R6/Q6*100,0)</f>
        <v>88</v>
      </c>
      <c r="T6" s="218">
        <f>IF(S6&gt;90,4,IF(AND(S6&gt;80,S6&lt;=90),3,IF(AND(S6&gt;=50,S6&lt;=80),2,IF(AND(S6&gt;=10,S6&lt;50),1,0))))</f>
        <v>3</v>
      </c>
      <c r="U6" s="136">
        <v>25</v>
      </c>
      <c r="V6" s="136">
        <v>100</v>
      </c>
      <c r="W6" s="218">
        <f>IF(V6&gt;=90,2,IF(V6&gt;=80,1,0))</f>
        <v>2</v>
      </c>
      <c r="X6" s="136">
        <v>18</v>
      </c>
      <c r="Y6" s="136">
        <v>118</v>
      </c>
      <c r="Z6" s="223">
        <f>F6+J6+L6+P6+T6+W6</f>
        <v>18</v>
      </c>
      <c r="AA6" s="223">
        <f>ROUND(Z6/$Z$2*100,0)</f>
        <v>90</v>
      </c>
    </row>
    <row r="7" spans="1:27" s="61" customFormat="1" ht="21" customHeight="1" x14ac:dyDescent="0.25">
      <c r="A7" s="57"/>
      <c r="B7" s="57"/>
      <c r="C7" s="58" t="s">
        <v>52</v>
      </c>
      <c r="D7" s="58"/>
      <c r="E7" s="57"/>
      <c r="F7" s="20"/>
      <c r="G7" s="62">
        <f>SUM(G3:G6)</f>
        <v>298</v>
      </c>
      <c r="H7" s="59">
        <f>SUM(H3:H6)</f>
        <v>13</v>
      </c>
      <c r="I7" s="59">
        <f>SUM(I3:I6)</f>
        <v>13</v>
      </c>
      <c r="J7" s="20"/>
      <c r="K7" s="60"/>
      <c r="L7" s="20"/>
      <c r="M7" s="56"/>
      <c r="N7" s="56"/>
      <c r="O7" s="56"/>
      <c r="P7" s="20"/>
      <c r="Q7" s="57"/>
      <c r="R7" s="57"/>
      <c r="S7" s="57"/>
      <c r="T7" s="20"/>
      <c r="Z7" s="21"/>
      <c r="AA7" s="21"/>
    </row>
    <row r="8" spans="1:27" ht="15.75" thickBot="1" x14ac:dyDescent="0.3">
      <c r="M8" s="56"/>
      <c r="N8" s="56"/>
      <c r="O8" s="56"/>
    </row>
    <row r="9" spans="1:27" ht="16.5" thickBot="1" x14ac:dyDescent="0.3">
      <c r="M9" s="56"/>
      <c r="N9" s="56"/>
      <c r="O9" s="56"/>
      <c r="V9" s="48" t="s">
        <v>51</v>
      </c>
      <c r="W9" s="49"/>
      <c r="X9" s="49"/>
      <c r="Y9" s="50"/>
      <c r="Z9" s="17">
        <f>AVERAGE(Z3:Z6)</f>
        <v>19</v>
      </c>
      <c r="AA9" s="18">
        <f>ROUND(Z9/$Z$2*100,0)</f>
        <v>95</v>
      </c>
    </row>
    <row r="10" spans="1:27" x14ac:dyDescent="0.25">
      <c r="M10" s="56"/>
      <c r="N10" s="56"/>
      <c r="O10" s="56"/>
    </row>
    <row r="11" spans="1:27" x14ac:dyDescent="0.25">
      <c r="M11" s="56"/>
      <c r="N11" s="56"/>
      <c r="O11" s="56"/>
    </row>
    <row r="12" spans="1:27" x14ac:dyDescent="0.25">
      <c r="M12" s="143"/>
      <c r="N12" s="143"/>
      <c r="O12" s="143"/>
    </row>
    <row r="13" spans="1:27" x14ac:dyDescent="0.25">
      <c r="M13" s="143"/>
      <c r="N13" s="143"/>
      <c r="O13" s="143"/>
    </row>
    <row r="14" spans="1:27" x14ac:dyDescent="0.25">
      <c r="M14" s="56"/>
      <c r="N14" s="56"/>
      <c r="O14" s="56"/>
    </row>
    <row r="15" spans="1:27" x14ac:dyDescent="0.25">
      <c r="M15" s="56"/>
      <c r="N15" s="56"/>
      <c r="O15" s="56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  <row r="20" spans="13:15" x14ac:dyDescent="0.25">
      <c r="M20" s="27"/>
      <c r="N20" s="27"/>
      <c r="O20" s="27"/>
    </row>
  </sheetData>
  <sortState ref="A1:AA7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 tint="-0.14999847407452621"/>
  </sheetPr>
  <dimension ref="A1:AA19"/>
  <sheetViews>
    <sheetView zoomScale="59" zoomScaleNormal="59" zoomScalePageLayoutView="85" workbookViewId="0">
      <pane xSplit="3" ySplit="2" topLeftCell="Q3" activePane="bottomRight" state="frozen"/>
      <selection activeCell="I25" sqref="I25"/>
      <selection pane="topRight" activeCell="I25" sqref="I25"/>
      <selection pane="bottomLeft" activeCell="I25" sqref="I25"/>
      <selection pane="bottomRight" activeCell="A3" sqref="A3:XFD6"/>
    </sheetView>
  </sheetViews>
  <sheetFormatPr defaultColWidth="8.85546875" defaultRowHeight="15" x14ac:dyDescent="0.25"/>
  <cols>
    <col min="1" max="1" width="30.7109375" customWidth="1"/>
    <col min="2" max="2" width="3.28515625" customWidth="1"/>
    <col min="3" max="3" width="34.140625" customWidth="1"/>
    <col min="4" max="4" width="29.42578125" customWidth="1"/>
    <col min="5" max="5" width="13.28515625" bestFit="1" customWidth="1"/>
    <col min="6" max="6" width="5.7109375" bestFit="1" customWidth="1"/>
    <col min="7" max="7" width="14.85546875" bestFit="1" customWidth="1"/>
    <col min="8" max="8" width="11.28515625" customWidth="1"/>
    <col min="9" max="9" width="12.140625" customWidth="1"/>
    <col min="10" max="10" width="5.7109375" bestFit="1" customWidth="1"/>
    <col min="11" max="11" width="13.85546875" customWidth="1"/>
    <col min="12" max="12" width="5.7109375" customWidth="1"/>
    <col min="13" max="15" width="16.140625" customWidth="1"/>
    <col min="16" max="16" width="5.7109375" bestFit="1" customWidth="1"/>
    <col min="17" max="17" width="16.7109375" customWidth="1"/>
    <col min="18" max="18" width="14" customWidth="1"/>
    <col min="19" max="19" width="8.85546875" customWidth="1"/>
    <col min="20" max="20" width="5.7109375" bestFit="1" customWidth="1"/>
    <col min="21" max="21" width="12" customWidth="1"/>
    <col min="22" max="22" width="16.28515625" customWidth="1"/>
    <col min="23" max="23" width="5.7109375" bestFit="1" customWidth="1"/>
    <col min="24" max="25" width="13.7109375" bestFit="1" customWidth="1"/>
    <col min="26" max="26" width="7.42578125" customWidth="1"/>
    <col min="27" max="27" width="5.7109375" bestFit="1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1" customFormat="1" x14ac:dyDescent="0.25">
      <c r="A2" s="10" t="s">
        <v>649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>F2+J2+L2+P2+T2+W2</f>
        <v>20</v>
      </c>
      <c r="AA2" s="13">
        <v>100</v>
      </c>
    </row>
    <row r="3" spans="1:27" ht="30" customHeight="1" x14ac:dyDescent="0.25">
      <c r="A3" s="224" t="s">
        <v>22</v>
      </c>
      <c r="B3" s="225">
        <v>2</v>
      </c>
      <c r="C3" s="226" t="s">
        <v>124</v>
      </c>
      <c r="D3" s="226" t="s">
        <v>316</v>
      </c>
      <c r="E3" s="233" t="s">
        <v>638</v>
      </c>
      <c r="F3" s="218">
        <f>IF(E3="23/24",2,0)</f>
        <v>2</v>
      </c>
      <c r="G3" s="136">
        <v>17</v>
      </c>
      <c r="H3" s="136">
        <v>1</v>
      </c>
      <c r="I3" s="193">
        <v>1</v>
      </c>
      <c r="J3" s="218">
        <f>IF(ABS((H3-I3)/I3)&lt;=0.1,2,IF(AND(ABS((H3-I3)/I3)&gt;0.1,ABS((H3-I3)/I3)&lt;=0.2),1,0))</f>
        <v>2</v>
      </c>
      <c r="K3" s="228">
        <v>96.8</v>
      </c>
      <c r="L3" s="218">
        <f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>SUM(M3:O3)</f>
        <v>6</v>
      </c>
      <c r="Q3" s="220">
        <v>16</v>
      </c>
      <c r="R3" s="220">
        <v>15</v>
      </c>
      <c r="S3" s="221">
        <f>ROUND(R3/Q3*100,0)</f>
        <v>94</v>
      </c>
      <c r="T3" s="218">
        <f>IF(S3&gt;90,4,IF(AND(S3&gt;80,S3&lt;=90),3,IF(AND(S3&gt;=50,S3&lt;=80),2,IF(AND(S3&gt;=10,S3&lt;50),1,0))))</f>
        <v>4</v>
      </c>
      <c r="U3" s="136">
        <v>18</v>
      </c>
      <c r="V3" s="136">
        <v>100</v>
      </c>
      <c r="W3" s="218">
        <f>IF(V3&gt;=90,2,IF(V3&gt;=80,1,0))</f>
        <v>2</v>
      </c>
      <c r="X3" s="136">
        <v>3</v>
      </c>
      <c r="Y3" s="136">
        <v>87</v>
      </c>
      <c r="Z3" s="223">
        <f>F3+J3+L3+P3+T3+W3</f>
        <v>20</v>
      </c>
      <c r="AA3" s="223">
        <f>ROUND(Z3/$Z$2*100,0)</f>
        <v>100</v>
      </c>
    </row>
    <row r="4" spans="1:27" ht="30" customHeight="1" x14ac:dyDescent="0.25">
      <c r="A4" s="224" t="s">
        <v>22</v>
      </c>
      <c r="B4" s="225">
        <v>3</v>
      </c>
      <c r="C4" s="226" t="s">
        <v>618</v>
      </c>
      <c r="D4" s="226" t="s">
        <v>617</v>
      </c>
      <c r="E4" s="233" t="s">
        <v>638</v>
      </c>
      <c r="F4" s="218">
        <f>IF(E4="23/24",2,0)</f>
        <v>2</v>
      </c>
      <c r="G4" s="136">
        <v>22</v>
      </c>
      <c r="H4" s="136">
        <v>3</v>
      </c>
      <c r="I4" s="193">
        <v>3</v>
      </c>
      <c r="J4" s="218">
        <f>IF(ABS((H4-I4)/I4)&lt;=0.1,2,IF(AND(ABS((H4-I4)/I4)&gt;0.1,ABS((H4-I4)/I4)&lt;=0.2),1,0))</f>
        <v>2</v>
      </c>
      <c r="K4" s="228">
        <v>93.5</v>
      </c>
      <c r="L4" s="218">
        <f>IF(K4&gt;90,4,IF(AND(K4&gt;80,K4&lt;=90),3,IF(AND(K4&gt;=50,K4&lt;=80),2,IF(AND(K4&gt;=10,K4&lt;50),1,0))))</f>
        <v>4</v>
      </c>
      <c r="M4" s="220">
        <v>2</v>
      </c>
      <c r="N4" s="220">
        <v>2</v>
      </c>
      <c r="O4" s="220">
        <v>2</v>
      </c>
      <c r="P4" s="218">
        <f>SUM(M4:O4)</f>
        <v>6</v>
      </c>
      <c r="Q4" s="220">
        <v>22</v>
      </c>
      <c r="R4" s="220">
        <v>22</v>
      </c>
      <c r="S4" s="221">
        <f>ROUND(R4/Q4*100,0)</f>
        <v>100</v>
      </c>
      <c r="T4" s="218">
        <f>IF(S4&gt;90,4,IF(AND(S4&gt;80,S4&lt;=90),3,IF(AND(S4&gt;=50,S4&lt;=80),2,IF(AND(S4&gt;=10,S4&lt;50),1,0))))</f>
        <v>4</v>
      </c>
      <c r="U4" s="136">
        <v>20</v>
      </c>
      <c r="V4" s="136">
        <v>100</v>
      </c>
      <c r="W4" s="218">
        <f>IF(V4&gt;=90,2,IF(V4&gt;=80,1,0))</f>
        <v>2</v>
      </c>
      <c r="X4" s="136">
        <v>1</v>
      </c>
      <c r="Y4" s="136">
        <v>204</v>
      </c>
      <c r="Z4" s="223">
        <f>F4+J4+L4+P4+T4+W4</f>
        <v>20</v>
      </c>
      <c r="AA4" s="223">
        <f>ROUND(Z4/$Z$2*100,0)</f>
        <v>100</v>
      </c>
    </row>
    <row r="5" spans="1:27" ht="30" customHeight="1" x14ac:dyDescent="0.25">
      <c r="A5" s="224" t="s">
        <v>22</v>
      </c>
      <c r="B5" s="225">
        <v>4</v>
      </c>
      <c r="C5" s="226" t="s">
        <v>123</v>
      </c>
      <c r="D5" s="226" t="s">
        <v>270</v>
      </c>
      <c r="E5" s="233" t="s">
        <v>638</v>
      </c>
      <c r="F5" s="218">
        <f>IF(E5="23/24",2,0)</f>
        <v>2</v>
      </c>
      <c r="G5" s="136">
        <v>269</v>
      </c>
      <c r="H5" s="136">
        <v>12</v>
      </c>
      <c r="I5" s="193">
        <v>12</v>
      </c>
      <c r="J5" s="218">
        <f>IF(ABS((H5-I5)/I5)&lt;=0.1,2,IF(AND(ABS((H5-I5)/I5)&gt;0.1,ABS((H5-I5)/I5)&lt;=0.2),1,0))</f>
        <v>2</v>
      </c>
      <c r="K5" s="228">
        <v>98.4</v>
      </c>
      <c r="L5" s="218">
        <f>IF(K5&gt;90,4,IF(AND(K5&gt;80,K5&lt;=90),3,IF(AND(K5&gt;=50,K5&lt;=80),2,IF(AND(K5&gt;=10,K5&lt;50),1,0))))</f>
        <v>4</v>
      </c>
      <c r="M5" s="220">
        <v>2</v>
      </c>
      <c r="N5" s="220">
        <v>2</v>
      </c>
      <c r="O5" s="220">
        <v>2</v>
      </c>
      <c r="P5" s="218">
        <f>SUM(M5:O5)</f>
        <v>6</v>
      </c>
      <c r="Q5" s="220">
        <v>267</v>
      </c>
      <c r="R5" s="220">
        <v>237</v>
      </c>
      <c r="S5" s="221">
        <f>ROUND(R5/Q5*100,0)</f>
        <v>89</v>
      </c>
      <c r="T5" s="218">
        <f>IF(S5&gt;90,4,IF(AND(S5&gt;80,S5&lt;=90),3,IF(AND(S5&gt;=50,S5&lt;=80),2,IF(AND(S5&gt;=10,S5&lt;50),1,0))))</f>
        <v>3</v>
      </c>
      <c r="U5" s="136">
        <v>456</v>
      </c>
      <c r="V5" s="136">
        <v>100</v>
      </c>
      <c r="W5" s="218">
        <f>IF(V5&gt;=90,2,IF(V5&gt;=80,1,0))</f>
        <v>2</v>
      </c>
      <c r="X5" s="136">
        <v>6</v>
      </c>
      <c r="Y5" s="136">
        <v>365</v>
      </c>
      <c r="Z5" s="223">
        <f>F5+J5+L5+P5+T5+W5</f>
        <v>19</v>
      </c>
      <c r="AA5" s="223">
        <f>ROUND(Z5/$Z$2*100,0)</f>
        <v>95</v>
      </c>
    </row>
    <row r="6" spans="1:27" ht="30" customHeight="1" x14ac:dyDescent="0.25">
      <c r="A6" s="224" t="s">
        <v>22</v>
      </c>
      <c r="B6" s="225">
        <v>1</v>
      </c>
      <c r="C6" s="226" t="s">
        <v>125</v>
      </c>
      <c r="D6" s="226" t="s">
        <v>315</v>
      </c>
      <c r="E6" s="233" t="s">
        <v>638</v>
      </c>
      <c r="F6" s="218">
        <f>IF(E6="23/24",2,0)</f>
        <v>2</v>
      </c>
      <c r="G6" s="136">
        <v>18</v>
      </c>
      <c r="H6" s="136">
        <v>1</v>
      </c>
      <c r="I6" s="193">
        <v>1</v>
      </c>
      <c r="J6" s="218">
        <f>IF(ABS((H6-I6)/I6)&lt;=0.1,2,IF(AND(ABS((H6-I6)/I6)&gt;0.1,ABS((H6-I6)/I6)&lt;=0.2),1,0))</f>
        <v>2</v>
      </c>
      <c r="K6" s="228">
        <v>98.4</v>
      </c>
      <c r="L6" s="218">
        <f>IF(K6&gt;90,4,IF(AND(K6&gt;80,K6&lt;=90),3,IF(AND(K6&gt;=50,K6&lt;=80),2,IF(AND(K6&gt;=10,K6&lt;50),1,0))))</f>
        <v>4</v>
      </c>
      <c r="M6" s="220">
        <v>2</v>
      </c>
      <c r="N6" s="220">
        <v>2</v>
      </c>
      <c r="O6" s="220">
        <v>2</v>
      </c>
      <c r="P6" s="218">
        <f>SUM(M6:O6)</f>
        <v>6</v>
      </c>
      <c r="Q6" s="220">
        <v>14</v>
      </c>
      <c r="R6" s="220">
        <v>9</v>
      </c>
      <c r="S6" s="221">
        <f>ROUND(R6/Q6*100,0)</f>
        <v>64</v>
      </c>
      <c r="T6" s="218">
        <f>IF(S6&gt;90,4,IF(AND(S6&gt;80,S6&lt;=90),3,IF(AND(S6&gt;=50,S6&lt;=80),2,IF(AND(S6&gt;=10,S6&lt;50),1,0))))</f>
        <v>2</v>
      </c>
      <c r="U6" s="136">
        <v>24</v>
      </c>
      <c r="V6" s="136">
        <v>100</v>
      </c>
      <c r="W6" s="218">
        <f>IF(V6&gt;=90,2,IF(V6&gt;=80,1,0))</f>
        <v>2</v>
      </c>
      <c r="X6" s="136">
        <v>0</v>
      </c>
      <c r="Y6" s="136">
        <v>33</v>
      </c>
      <c r="Z6" s="223">
        <f>F6+J6+L6+P6+T6+W6</f>
        <v>18</v>
      </c>
      <c r="AA6" s="223">
        <f>ROUND(Z6/$Z$2*100,0)</f>
        <v>90</v>
      </c>
    </row>
    <row r="7" spans="1:27" s="61" customFormat="1" ht="30" customHeight="1" x14ac:dyDescent="0.25">
      <c r="A7" s="57"/>
      <c r="B7" s="57"/>
      <c r="C7" s="58" t="s">
        <v>52</v>
      </c>
      <c r="D7" s="116"/>
      <c r="E7" s="57"/>
      <c r="F7" s="20"/>
      <c r="G7" s="62">
        <f>SUM(G3:G6)</f>
        <v>326</v>
      </c>
      <c r="H7" s="62">
        <f>SUM(H3:H6)</f>
        <v>17</v>
      </c>
      <c r="I7" s="62">
        <f>SUM(I3:I6)</f>
        <v>17</v>
      </c>
      <c r="J7" s="20"/>
      <c r="K7" s="60"/>
      <c r="L7" s="20"/>
      <c r="M7" s="56"/>
      <c r="N7" s="56"/>
      <c r="O7" s="56"/>
      <c r="P7" s="20"/>
      <c r="Q7" s="57"/>
      <c r="R7" s="57"/>
      <c r="S7" s="57"/>
      <c r="T7" s="20"/>
      <c r="Z7" s="21"/>
      <c r="AA7" s="21"/>
    </row>
    <row r="8" spans="1:27" ht="15.75" thickBot="1" x14ac:dyDescent="0.3">
      <c r="M8" s="56"/>
      <c r="N8" s="56"/>
      <c r="O8" s="56"/>
    </row>
    <row r="9" spans="1:27" ht="16.5" thickBot="1" x14ac:dyDescent="0.3">
      <c r="M9" s="56"/>
      <c r="N9" s="56"/>
      <c r="O9" s="56"/>
      <c r="V9" s="48" t="s">
        <v>51</v>
      </c>
      <c r="W9" s="49"/>
      <c r="X9" s="49"/>
      <c r="Y9" s="50"/>
      <c r="Z9" s="17">
        <f>AVERAGE(Z3:Z6)</f>
        <v>19.25</v>
      </c>
      <c r="AA9" s="18">
        <f>ROUND(Z9/$Z$2*100,0)</f>
        <v>96</v>
      </c>
    </row>
    <row r="10" spans="1:27" x14ac:dyDescent="0.25">
      <c r="M10" s="56"/>
      <c r="N10" s="56"/>
      <c r="O10" s="56"/>
    </row>
    <row r="11" spans="1:27" x14ac:dyDescent="0.25">
      <c r="M11" s="143"/>
      <c r="N11" s="143"/>
      <c r="O11" s="143"/>
    </row>
    <row r="12" spans="1:27" x14ac:dyDescent="0.25">
      <c r="M12" s="143"/>
      <c r="N12" s="143"/>
      <c r="O12" s="143"/>
    </row>
    <row r="13" spans="1:27" x14ac:dyDescent="0.25">
      <c r="M13" s="56"/>
      <c r="N13" s="56"/>
      <c r="O13" s="56"/>
    </row>
    <row r="14" spans="1:27" x14ac:dyDescent="0.25">
      <c r="M14" s="56"/>
      <c r="N14" s="56"/>
      <c r="O14" s="56"/>
    </row>
    <row r="15" spans="1:27" x14ac:dyDescent="0.25">
      <c r="M15" s="27"/>
      <c r="N15" s="27"/>
      <c r="O15" s="27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</sheetData>
  <sortState ref="A1:AA7">
    <sortCondition descending="1" ref="AA3"/>
  </sortState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0" tint="-0.14999847407452621"/>
  </sheetPr>
  <dimension ref="A1:AA29"/>
  <sheetViews>
    <sheetView zoomScale="62" zoomScaleNormal="62" zoomScalePageLayoutView="90" workbookViewId="0">
      <pane xSplit="3" ySplit="2" topLeftCell="K3" activePane="bottomRight" state="frozen"/>
      <selection activeCell="I25" sqref="I25"/>
      <selection pane="topRight" activeCell="I25" sqref="I25"/>
      <selection pane="bottomLeft" activeCell="I25" sqref="I25"/>
      <selection pane="bottomRight" activeCell="A3" sqref="A3:XFD11"/>
    </sheetView>
  </sheetViews>
  <sheetFormatPr defaultColWidth="8.85546875" defaultRowHeight="15" x14ac:dyDescent="0.25"/>
  <cols>
    <col min="1" max="1" width="30.7109375" style="103" customWidth="1"/>
    <col min="2" max="2" width="4.140625" style="103" customWidth="1"/>
    <col min="3" max="3" width="32.140625" style="103" bestFit="1" customWidth="1"/>
    <col min="4" max="4" width="29.7109375" style="103" customWidth="1"/>
    <col min="5" max="5" width="12.7109375" style="103" bestFit="1" customWidth="1"/>
    <col min="6" max="6" width="5.7109375" style="103" bestFit="1" customWidth="1"/>
    <col min="7" max="7" width="14.42578125" style="103" bestFit="1" customWidth="1"/>
    <col min="8" max="8" width="11.85546875" style="103" bestFit="1" customWidth="1"/>
    <col min="9" max="9" width="13.42578125" style="103" customWidth="1"/>
    <col min="10" max="10" width="5.7109375" style="103" bestFit="1" customWidth="1"/>
    <col min="11" max="11" width="12.42578125" style="103" bestFit="1" customWidth="1"/>
    <col min="12" max="12" width="5.7109375" style="103" customWidth="1"/>
    <col min="13" max="15" width="14.85546875" customWidth="1"/>
    <col min="16" max="16" width="5.7109375" style="103" bestFit="1" customWidth="1"/>
    <col min="17" max="18" width="14.85546875" style="103" bestFit="1" customWidth="1"/>
    <col min="19" max="19" width="8.85546875" style="103" customWidth="1"/>
    <col min="20" max="20" width="5.7109375" style="103" bestFit="1" customWidth="1"/>
    <col min="21" max="21" width="11.140625" style="103" bestFit="1" customWidth="1"/>
    <col min="22" max="22" width="15" style="103" customWidth="1"/>
    <col min="23" max="23" width="5.7109375" style="103" bestFit="1" customWidth="1"/>
    <col min="24" max="25" width="13.28515625" style="103" bestFit="1" customWidth="1"/>
    <col min="26" max="26" width="7.7109375" style="103" customWidth="1"/>
    <col min="27" max="27" width="7" style="103" customWidth="1"/>
    <col min="28" max="16384" width="8.85546875" style="103"/>
  </cols>
  <sheetData>
    <row r="1" spans="1:27" s="94" customFormat="1" ht="154.5" x14ac:dyDescent="0.25">
      <c r="A1" s="2" t="s">
        <v>35</v>
      </c>
      <c r="B1" s="101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s="94" customFormat="1" x14ac:dyDescent="0.25">
      <c r="A2" s="10" t="s">
        <v>649</v>
      </c>
      <c r="B2" s="102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" si="0">F2+J2+L2+P2+T2+W2</f>
        <v>20</v>
      </c>
      <c r="AA2" s="13">
        <v>100</v>
      </c>
    </row>
    <row r="3" spans="1:27" ht="30" customHeight="1" x14ac:dyDescent="0.25">
      <c r="A3" s="234" t="s">
        <v>23</v>
      </c>
      <c r="B3" s="235">
        <v>1</v>
      </c>
      <c r="C3" s="236" t="s">
        <v>133</v>
      </c>
      <c r="D3" s="236" t="s">
        <v>323</v>
      </c>
      <c r="E3" s="233" t="s">
        <v>638</v>
      </c>
      <c r="F3" s="218">
        <f t="shared" ref="F3:F11" si="1">IF(E3="23/24",2,0)</f>
        <v>2</v>
      </c>
      <c r="G3" s="136">
        <v>20</v>
      </c>
      <c r="H3" s="194">
        <v>2</v>
      </c>
      <c r="I3" s="237">
        <v>2</v>
      </c>
      <c r="J3" s="218">
        <f t="shared" ref="J3:J11" si="2">IF(ABS((H3-I3)/I3)&lt;=0.1,2,IF(AND(ABS((H3-I3)/I3)&gt;0.1,ABS((H3-I3)/I3)&lt;=0.2),1,0))</f>
        <v>2</v>
      </c>
      <c r="K3" s="230">
        <v>98.4</v>
      </c>
      <c r="L3" s="218">
        <f t="shared" ref="L3:L11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1" si="4">SUM(M3:O3)</f>
        <v>6</v>
      </c>
      <c r="Q3" s="220">
        <v>20</v>
      </c>
      <c r="R3" s="220">
        <v>19</v>
      </c>
      <c r="S3" s="221">
        <f t="shared" ref="S3:S11" si="5">ROUND(R3/Q3*100,0)</f>
        <v>95</v>
      </c>
      <c r="T3" s="218">
        <f t="shared" ref="T3:T11" si="6">IF(S3&gt;90,4,IF(AND(S3&gt;80,S3&lt;=90),3,IF(AND(S3&gt;=50,S3&lt;=80),2,IF(AND(S3&gt;=10,S3&lt;50),1,0))))</f>
        <v>4</v>
      </c>
      <c r="U3" s="136">
        <v>19</v>
      </c>
      <c r="V3" s="136">
        <v>100</v>
      </c>
      <c r="W3" s="218">
        <f t="shared" ref="W3:W11" si="7">IF(V3&gt;=90,2,IF(V3&gt;=80,1,0))</f>
        <v>2</v>
      </c>
      <c r="X3" s="136">
        <v>18</v>
      </c>
      <c r="Y3" s="136">
        <v>57</v>
      </c>
      <c r="Z3" s="223">
        <f>F3+J3+L3+P3+T3+W3</f>
        <v>20</v>
      </c>
      <c r="AA3" s="223">
        <f>ROUND(Z3/$Z$2*100,0)</f>
        <v>100</v>
      </c>
    </row>
    <row r="4" spans="1:27" ht="30" customHeight="1" x14ac:dyDescent="0.25">
      <c r="A4" s="234" t="s">
        <v>23</v>
      </c>
      <c r="B4" s="235">
        <v>2</v>
      </c>
      <c r="C4" s="236" t="s">
        <v>129</v>
      </c>
      <c r="D4" s="236" t="s">
        <v>317</v>
      </c>
      <c r="E4" s="233" t="s">
        <v>638</v>
      </c>
      <c r="F4" s="218">
        <f t="shared" si="1"/>
        <v>2</v>
      </c>
      <c r="G4" s="136">
        <v>126</v>
      </c>
      <c r="H4" s="136">
        <v>6</v>
      </c>
      <c r="I4" s="237">
        <v>6</v>
      </c>
      <c r="J4" s="218">
        <f t="shared" si="2"/>
        <v>2</v>
      </c>
      <c r="K4" s="230">
        <v>100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220">
        <v>124</v>
      </c>
      <c r="R4" s="220">
        <v>124</v>
      </c>
      <c r="S4" s="221">
        <f t="shared" si="5"/>
        <v>100</v>
      </c>
      <c r="T4" s="218">
        <f t="shared" si="6"/>
        <v>4</v>
      </c>
      <c r="U4" s="136">
        <v>141</v>
      </c>
      <c r="V4" s="136">
        <v>100</v>
      </c>
      <c r="W4" s="218">
        <f t="shared" si="7"/>
        <v>2</v>
      </c>
      <c r="X4" s="136">
        <v>18</v>
      </c>
      <c r="Y4" s="136">
        <v>392</v>
      </c>
      <c r="Z4" s="223">
        <f t="shared" ref="Z4:Z11" si="8">F4+J4+L4+P4+T4+W4</f>
        <v>20</v>
      </c>
      <c r="AA4" s="223">
        <f t="shared" ref="AA4:AA11" si="9">ROUND(Z4/$Z$2*100,0)</f>
        <v>100</v>
      </c>
    </row>
    <row r="5" spans="1:27" ht="30" customHeight="1" x14ac:dyDescent="0.25">
      <c r="A5" s="234" t="s">
        <v>23</v>
      </c>
      <c r="B5" s="235">
        <v>3</v>
      </c>
      <c r="C5" s="236" t="s">
        <v>130</v>
      </c>
      <c r="D5" s="236" t="s">
        <v>318</v>
      </c>
      <c r="E5" s="233" t="s">
        <v>638</v>
      </c>
      <c r="F5" s="218">
        <f t="shared" si="1"/>
        <v>2</v>
      </c>
      <c r="G5" s="136">
        <v>105</v>
      </c>
      <c r="H5" s="194">
        <v>5</v>
      </c>
      <c r="I5" s="237">
        <v>5</v>
      </c>
      <c r="J5" s="218">
        <f t="shared" si="2"/>
        <v>2</v>
      </c>
      <c r="K5" s="230">
        <v>98.4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220">
        <v>99</v>
      </c>
      <c r="R5" s="220">
        <v>99</v>
      </c>
      <c r="S5" s="221">
        <f t="shared" si="5"/>
        <v>100</v>
      </c>
      <c r="T5" s="218">
        <f t="shared" si="6"/>
        <v>4</v>
      </c>
      <c r="U5" s="136">
        <v>127</v>
      </c>
      <c r="V5" s="136">
        <v>100</v>
      </c>
      <c r="W5" s="218">
        <f t="shared" si="7"/>
        <v>2</v>
      </c>
      <c r="X5" s="136">
        <v>26</v>
      </c>
      <c r="Y5" s="136">
        <v>400</v>
      </c>
      <c r="Z5" s="223">
        <f t="shared" si="8"/>
        <v>20</v>
      </c>
      <c r="AA5" s="223">
        <f t="shared" si="9"/>
        <v>100</v>
      </c>
    </row>
    <row r="6" spans="1:27" ht="30" customHeight="1" x14ac:dyDescent="0.25">
      <c r="A6" s="234" t="s">
        <v>23</v>
      </c>
      <c r="B6" s="235">
        <v>4</v>
      </c>
      <c r="C6" s="236" t="s">
        <v>131</v>
      </c>
      <c r="D6" s="236" t="s">
        <v>319</v>
      </c>
      <c r="E6" s="233" t="s">
        <v>638</v>
      </c>
      <c r="F6" s="218">
        <f t="shared" si="1"/>
        <v>2</v>
      </c>
      <c r="G6" s="136">
        <v>26</v>
      </c>
      <c r="H6" s="136">
        <v>2</v>
      </c>
      <c r="I6" s="237">
        <v>2</v>
      </c>
      <c r="J6" s="218">
        <f t="shared" si="2"/>
        <v>2</v>
      </c>
      <c r="K6" s="230">
        <v>100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220">
        <v>26</v>
      </c>
      <c r="R6" s="220">
        <v>26</v>
      </c>
      <c r="S6" s="221">
        <f t="shared" si="5"/>
        <v>100</v>
      </c>
      <c r="T6" s="218">
        <f t="shared" si="6"/>
        <v>4</v>
      </c>
      <c r="U6" s="136">
        <v>25</v>
      </c>
      <c r="V6" s="136">
        <v>100</v>
      </c>
      <c r="W6" s="218">
        <f t="shared" si="7"/>
        <v>2</v>
      </c>
      <c r="X6" s="136">
        <v>5</v>
      </c>
      <c r="Y6" s="136">
        <v>34</v>
      </c>
      <c r="Z6" s="223">
        <f t="shared" si="8"/>
        <v>20</v>
      </c>
      <c r="AA6" s="223">
        <f t="shared" si="9"/>
        <v>100</v>
      </c>
    </row>
    <row r="7" spans="1:27" ht="30" customHeight="1" x14ac:dyDescent="0.25">
      <c r="A7" s="234" t="s">
        <v>23</v>
      </c>
      <c r="B7" s="235">
        <v>5</v>
      </c>
      <c r="C7" s="236" t="s">
        <v>132</v>
      </c>
      <c r="D7" s="236" t="s">
        <v>320</v>
      </c>
      <c r="E7" s="233" t="s">
        <v>638</v>
      </c>
      <c r="F7" s="218">
        <f t="shared" si="1"/>
        <v>2</v>
      </c>
      <c r="G7" s="136">
        <v>79</v>
      </c>
      <c r="H7" s="136">
        <v>5</v>
      </c>
      <c r="I7" s="237">
        <v>5</v>
      </c>
      <c r="J7" s="218">
        <f t="shared" si="2"/>
        <v>2</v>
      </c>
      <c r="K7" s="230">
        <v>100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220">
        <v>77</v>
      </c>
      <c r="R7" s="220">
        <v>77</v>
      </c>
      <c r="S7" s="221">
        <f t="shared" si="5"/>
        <v>100</v>
      </c>
      <c r="T7" s="218">
        <f t="shared" si="6"/>
        <v>4</v>
      </c>
      <c r="U7" s="136">
        <v>78</v>
      </c>
      <c r="V7" s="136">
        <v>100</v>
      </c>
      <c r="W7" s="218">
        <f t="shared" si="7"/>
        <v>2</v>
      </c>
      <c r="X7" s="136">
        <v>3</v>
      </c>
      <c r="Y7" s="136">
        <v>220</v>
      </c>
      <c r="Z7" s="223">
        <f t="shared" si="8"/>
        <v>20</v>
      </c>
      <c r="AA7" s="223">
        <f t="shared" si="9"/>
        <v>100</v>
      </c>
    </row>
    <row r="8" spans="1:27" ht="30" customHeight="1" x14ac:dyDescent="0.25">
      <c r="A8" s="234" t="s">
        <v>23</v>
      </c>
      <c r="B8" s="235">
        <v>6</v>
      </c>
      <c r="C8" s="236" t="s">
        <v>126</v>
      </c>
      <c r="D8" s="236" t="s">
        <v>324</v>
      </c>
      <c r="E8" s="233" t="s">
        <v>638</v>
      </c>
      <c r="F8" s="218">
        <f t="shared" si="1"/>
        <v>2</v>
      </c>
      <c r="G8" s="136">
        <v>242</v>
      </c>
      <c r="H8" s="136">
        <v>12</v>
      </c>
      <c r="I8" s="238">
        <v>12</v>
      </c>
      <c r="J8" s="218">
        <f t="shared" si="2"/>
        <v>2</v>
      </c>
      <c r="K8" s="230">
        <v>98.8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220">
        <v>230</v>
      </c>
      <c r="R8" s="220">
        <v>230</v>
      </c>
      <c r="S8" s="221">
        <f t="shared" si="5"/>
        <v>100</v>
      </c>
      <c r="T8" s="218">
        <f t="shared" si="6"/>
        <v>4</v>
      </c>
      <c r="U8" s="136">
        <v>362</v>
      </c>
      <c r="V8" s="136">
        <v>100</v>
      </c>
      <c r="W8" s="218">
        <f t="shared" si="7"/>
        <v>2</v>
      </c>
      <c r="X8" s="136">
        <v>72</v>
      </c>
      <c r="Y8" s="136">
        <v>242</v>
      </c>
      <c r="Z8" s="223">
        <f t="shared" si="8"/>
        <v>20</v>
      </c>
      <c r="AA8" s="223">
        <f t="shared" si="9"/>
        <v>100</v>
      </c>
    </row>
    <row r="9" spans="1:27" ht="30" customHeight="1" x14ac:dyDescent="0.25">
      <c r="A9" s="234" t="s">
        <v>23</v>
      </c>
      <c r="B9" s="235">
        <v>7</v>
      </c>
      <c r="C9" s="236" t="s">
        <v>127</v>
      </c>
      <c r="D9" s="236" t="s">
        <v>321</v>
      </c>
      <c r="E9" s="233" t="s">
        <v>638</v>
      </c>
      <c r="F9" s="218">
        <f t="shared" si="1"/>
        <v>2</v>
      </c>
      <c r="G9" s="136">
        <v>29</v>
      </c>
      <c r="H9" s="136">
        <v>2</v>
      </c>
      <c r="I9" s="237">
        <v>2</v>
      </c>
      <c r="J9" s="218">
        <f t="shared" si="2"/>
        <v>2</v>
      </c>
      <c r="K9" s="230">
        <v>100</v>
      </c>
      <c r="L9" s="218">
        <f t="shared" si="3"/>
        <v>4</v>
      </c>
      <c r="M9" s="220">
        <v>2</v>
      </c>
      <c r="N9" s="220">
        <v>2</v>
      </c>
      <c r="O9" s="220">
        <v>2</v>
      </c>
      <c r="P9" s="218">
        <f t="shared" si="4"/>
        <v>6</v>
      </c>
      <c r="Q9" s="220">
        <v>28</v>
      </c>
      <c r="R9" s="220">
        <v>28</v>
      </c>
      <c r="S9" s="221">
        <f t="shared" si="5"/>
        <v>100</v>
      </c>
      <c r="T9" s="218">
        <f t="shared" si="6"/>
        <v>4</v>
      </c>
      <c r="U9" s="136">
        <v>36</v>
      </c>
      <c r="V9" s="136">
        <v>100</v>
      </c>
      <c r="W9" s="218">
        <f t="shared" si="7"/>
        <v>2</v>
      </c>
      <c r="X9" s="136">
        <v>4</v>
      </c>
      <c r="Y9" s="136">
        <v>57</v>
      </c>
      <c r="Z9" s="223">
        <f t="shared" si="8"/>
        <v>20</v>
      </c>
      <c r="AA9" s="223">
        <f t="shared" si="9"/>
        <v>100</v>
      </c>
    </row>
    <row r="10" spans="1:27" ht="30" customHeight="1" x14ac:dyDescent="0.25">
      <c r="A10" s="234" t="s">
        <v>23</v>
      </c>
      <c r="B10" s="235">
        <v>8</v>
      </c>
      <c r="C10" s="236" t="s">
        <v>658</v>
      </c>
      <c r="D10" s="236" t="s">
        <v>659</v>
      </c>
      <c r="E10" s="233" t="s">
        <v>638</v>
      </c>
      <c r="F10" s="218">
        <f t="shared" si="1"/>
        <v>2</v>
      </c>
      <c r="G10" s="136">
        <v>78</v>
      </c>
      <c r="H10" s="136">
        <v>4</v>
      </c>
      <c r="I10" s="237">
        <v>4</v>
      </c>
      <c r="J10" s="218">
        <f t="shared" si="2"/>
        <v>2</v>
      </c>
      <c r="K10" s="230">
        <v>98.4</v>
      </c>
      <c r="L10" s="218">
        <f t="shared" si="3"/>
        <v>4</v>
      </c>
      <c r="M10" s="220">
        <v>2</v>
      </c>
      <c r="N10" s="220">
        <v>2</v>
      </c>
      <c r="O10" s="220">
        <v>2</v>
      </c>
      <c r="P10" s="218">
        <f t="shared" si="4"/>
        <v>6</v>
      </c>
      <c r="Q10" s="220">
        <v>77</v>
      </c>
      <c r="R10" s="220">
        <v>76</v>
      </c>
      <c r="S10" s="221">
        <f t="shared" si="5"/>
        <v>99</v>
      </c>
      <c r="T10" s="218">
        <f t="shared" si="6"/>
        <v>4</v>
      </c>
      <c r="U10" s="136">
        <v>74</v>
      </c>
      <c r="V10" s="136">
        <v>100</v>
      </c>
      <c r="W10" s="218">
        <f t="shared" si="7"/>
        <v>2</v>
      </c>
      <c r="X10" s="136">
        <v>24</v>
      </c>
      <c r="Y10" s="136">
        <v>343</v>
      </c>
      <c r="Z10" s="223">
        <f t="shared" si="8"/>
        <v>20</v>
      </c>
      <c r="AA10" s="223">
        <f t="shared" si="9"/>
        <v>100</v>
      </c>
    </row>
    <row r="11" spans="1:27" ht="30" customHeight="1" x14ac:dyDescent="0.25">
      <c r="A11" s="234" t="s">
        <v>23</v>
      </c>
      <c r="B11" s="235">
        <v>9</v>
      </c>
      <c r="C11" s="236" t="s">
        <v>128</v>
      </c>
      <c r="D11" s="236" t="s">
        <v>322</v>
      </c>
      <c r="E11" s="233" t="s">
        <v>638</v>
      </c>
      <c r="F11" s="218">
        <f t="shared" si="1"/>
        <v>2</v>
      </c>
      <c r="G11" s="136">
        <v>66</v>
      </c>
      <c r="H11" s="136">
        <v>4</v>
      </c>
      <c r="I11" s="237">
        <v>4</v>
      </c>
      <c r="J11" s="218">
        <f t="shared" si="2"/>
        <v>2</v>
      </c>
      <c r="K11" s="230">
        <v>100</v>
      </c>
      <c r="L11" s="218">
        <f t="shared" si="3"/>
        <v>4</v>
      </c>
      <c r="M11" s="220">
        <v>2</v>
      </c>
      <c r="N11" s="220">
        <v>2</v>
      </c>
      <c r="O11" s="220">
        <v>2</v>
      </c>
      <c r="P11" s="218">
        <f t="shared" si="4"/>
        <v>6</v>
      </c>
      <c r="Q11" s="220">
        <v>63</v>
      </c>
      <c r="R11" s="220">
        <v>62</v>
      </c>
      <c r="S11" s="221">
        <f t="shared" si="5"/>
        <v>98</v>
      </c>
      <c r="T11" s="218">
        <f t="shared" si="6"/>
        <v>4</v>
      </c>
      <c r="U11" s="136">
        <v>97</v>
      </c>
      <c r="V11" s="136">
        <v>100</v>
      </c>
      <c r="W11" s="218">
        <f t="shared" si="7"/>
        <v>2</v>
      </c>
      <c r="X11" s="136">
        <v>7</v>
      </c>
      <c r="Y11" s="136">
        <v>271</v>
      </c>
      <c r="Z11" s="223">
        <f t="shared" si="8"/>
        <v>20</v>
      </c>
      <c r="AA11" s="223">
        <f t="shared" si="9"/>
        <v>100</v>
      </c>
    </row>
    <row r="12" spans="1:27" s="94" customFormat="1" ht="30" customHeight="1" x14ac:dyDescent="0.25">
      <c r="A12" s="90"/>
      <c r="B12" s="90"/>
      <c r="C12" s="98" t="s">
        <v>52</v>
      </c>
      <c r="D12" s="117"/>
      <c r="E12" s="90"/>
      <c r="F12" s="91"/>
      <c r="G12" s="92">
        <f>SUM(G3:G11)</f>
        <v>771</v>
      </c>
      <c r="H12" s="92">
        <f>SUM(H3:H11)</f>
        <v>42</v>
      </c>
      <c r="I12" s="104">
        <f>SUM(I3:I11)</f>
        <v>42</v>
      </c>
      <c r="J12" s="91"/>
      <c r="K12" s="93"/>
      <c r="L12" s="91"/>
      <c r="M12" s="143"/>
      <c r="N12" s="143"/>
      <c r="O12" s="143"/>
      <c r="P12" s="91"/>
      <c r="Q12" s="90"/>
      <c r="R12" s="90"/>
      <c r="S12" s="90"/>
      <c r="T12" s="91"/>
      <c r="U12" s="170"/>
      <c r="V12" s="170"/>
      <c r="Z12" s="95"/>
      <c r="AA12" s="95"/>
    </row>
    <row r="13" spans="1:27" ht="15.75" thickBot="1" x14ac:dyDescent="0.3">
      <c r="M13" s="143"/>
      <c r="N13" s="143"/>
      <c r="O13" s="143"/>
      <c r="U13" s="170"/>
      <c r="V13" s="170"/>
    </row>
    <row r="14" spans="1:27" ht="15.75" thickBot="1" x14ac:dyDescent="0.3">
      <c r="M14" s="56"/>
      <c r="N14" s="56"/>
      <c r="O14" s="56"/>
      <c r="U14" s="170"/>
      <c r="V14" s="171" t="s">
        <v>51</v>
      </c>
      <c r="W14" s="172"/>
      <c r="X14" s="99"/>
      <c r="Y14" s="100"/>
      <c r="Z14" s="96">
        <f>AVERAGE(Z3:Z9)</f>
        <v>20</v>
      </c>
      <c r="AA14" s="97">
        <f>ROUND(Z14/$Z$2*100,0)</f>
        <v>100</v>
      </c>
    </row>
    <row r="15" spans="1:27" x14ac:dyDescent="0.25">
      <c r="H15" s="106"/>
      <c r="M15" s="56"/>
      <c r="N15" s="56"/>
      <c r="O15" s="56"/>
      <c r="U15" s="170"/>
      <c r="V15" s="170"/>
    </row>
    <row r="16" spans="1:27" x14ac:dyDescent="0.25">
      <c r="H16" s="106"/>
      <c r="M16" s="27"/>
      <c r="N16" s="27"/>
      <c r="O16" s="27"/>
      <c r="U16" s="170"/>
      <c r="V16" s="170"/>
    </row>
    <row r="17" spans="8:22" x14ac:dyDescent="0.25">
      <c r="H17" s="165"/>
      <c r="M17" s="27"/>
      <c r="N17" s="27"/>
      <c r="O17" s="27"/>
      <c r="U17" s="170"/>
      <c r="V17" s="170"/>
    </row>
    <row r="18" spans="8:22" x14ac:dyDescent="0.25">
      <c r="H18" s="165"/>
      <c r="M18" s="27"/>
      <c r="N18" s="27"/>
      <c r="O18" s="27"/>
      <c r="U18" s="170"/>
      <c r="V18" s="170"/>
    </row>
    <row r="19" spans="8:22" x14ac:dyDescent="0.25">
      <c r="H19" s="165"/>
      <c r="M19" s="27"/>
      <c r="N19" s="27"/>
      <c r="O19" s="27"/>
      <c r="U19" s="170"/>
      <c r="V19" s="170"/>
    </row>
    <row r="20" spans="8:22" x14ac:dyDescent="0.25">
      <c r="H20" s="165"/>
      <c r="M20" s="27"/>
      <c r="N20" s="27"/>
      <c r="O20" s="27"/>
    </row>
    <row r="21" spans="8:22" x14ac:dyDescent="0.25">
      <c r="H21" s="165"/>
    </row>
    <row r="22" spans="8:22" x14ac:dyDescent="0.25">
      <c r="H22" s="165"/>
    </row>
    <row r="23" spans="8:22" x14ac:dyDescent="0.25">
      <c r="H23" s="165"/>
    </row>
    <row r="24" spans="8:22" x14ac:dyDescent="0.25">
      <c r="H24" s="165"/>
    </row>
    <row r="25" spans="8:22" x14ac:dyDescent="0.25">
      <c r="H25" s="165"/>
    </row>
    <row r="26" spans="8:22" x14ac:dyDescent="0.25">
      <c r="H26" s="106"/>
    </row>
    <row r="27" spans="8:22" x14ac:dyDescent="0.25">
      <c r="H27" s="106"/>
    </row>
    <row r="28" spans="8:22" x14ac:dyDescent="0.25">
      <c r="H28" s="106"/>
    </row>
    <row r="29" spans="8:22" x14ac:dyDescent="0.25">
      <c r="H29" s="106"/>
    </row>
  </sheetData>
  <sortState ref="A3:AA11">
    <sortCondition ref="B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0"/>
  <sheetViews>
    <sheetView zoomScale="64" zoomScaleNormal="64" zoomScalePageLayoutView="85" workbookViewId="0">
      <pane xSplit="3" ySplit="2" topLeftCell="L3" activePane="bottomRight" state="frozen"/>
      <selection activeCell="I25" sqref="I25"/>
      <selection pane="topRight" activeCell="I25" sqref="I25"/>
      <selection pane="bottomLeft" activeCell="I25" sqref="I25"/>
      <selection pane="bottomRight" activeCell="AC20" sqref="AC20"/>
    </sheetView>
  </sheetViews>
  <sheetFormatPr defaultColWidth="8.85546875" defaultRowHeight="15" x14ac:dyDescent="0.25"/>
  <cols>
    <col min="1" max="1" width="28.42578125" customWidth="1"/>
    <col min="2" max="2" width="4.42578125" customWidth="1"/>
    <col min="3" max="3" width="36.42578125" customWidth="1"/>
    <col min="4" max="4" width="26.42578125" customWidth="1"/>
    <col min="5" max="5" width="14.7109375" customWidth="1"/>
    <col min="6" max="6" width="5.7109375" bestFit="1" customWidth="1"/>
    <col min="7" max="7" width="15.7109375" bestFit="1" customWidth="1"/>
    <col min="8" max="8" width="11.85546875" customWidth="1"/>
    <col min="9" max="9" width="12.42578125" customWidth="1"/>
    <col min="10" max="10" width="5.7109375" bestFit="1" customWidth="1"/>
    <col min="11" max="11" width="12.42578125" customWidth="1"/>
    <col min="12" max="12" width="5.7109375" customWidth="1"/>
    <col min="13" max="15" width="14.42578125" customWidth="1"/>
    <col min="16" max="16" width="5.7109375" bestFit="1" customWidth="1"/>
    <col min="17" max="17" width="15.7109375" bestFit="1" customWidth="1"/>
    <col min="18" max="18" width="15.7109375" customWidth="1"/>
    <col min="19" max="19" width="9.42578125" bestFit="1" customWidth="1"/>
    <col min="20" max="20" width="5.7109375" bestFit="1" customWidth="1"/>
    <col min="21" max="21" width="12" customWidth="1"/>
    <col min="22" max="22" width="15.42578125" customWidth="1"/>
    <col min="23" max="23" width="5.7109375" bestFit="1" customWidth="1"/>
    <col min="24" max="24" width="12.42578125" customWidth="1"/>
    <col min="25" max="25" width="13.28515625" customWidth="1"/>
    <col min="26" max="26" width="6.85546875" bestFit="1" customWidth="1"/>
    <col min="27" max="27" width="6.710937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262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650</v>
      </c>
      <c r="N1" s="5" t="s">
        <v>651</v>
      </c>
      <c r="O1" s="5" t="s">
        <v>652</v>
      </c>
      <c r="P1" s="11" t="s">
        <v>645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240</v>
      </c>
      <c r="V1" s="5" t="s">
        <v>241</v>
      </c>
      <c r="W1" s="11" t="s">
        <v>242</v>
      </c>
      <c r="X1" s="5" t="s">
        <v>243</v>
      </c>
      <c r="Y1" s="5" t="s">
        <v>244</v>
      </c>
      <c r="Z1" s="14" t="s">
        <v>637</v>
      </c>
      <c r="AA1" s="14" t="s">
        <v>50</v>
      </c>
    </row>
    <row r="2" spans="1:27" x14ac:dyDescent="0.25">
      <c r="A2" s="10" t="s">
        <v>649</v>
      </c>
      <c r="B2" s="46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174">
        <v>2</v>
      </c>
      <c r="O2" s="174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0" si="0">F2+J2+L2+P2+T2+W2</f>
        <v>20</v>
      </c>
      <c r="AA2" s="13">
        <v>100</v>
      </c>
    </row>
    <row r="3" spans="1:27" s="1" customFormat="1" ht="25.5" x14ac:dyDescent="0.25">
      <c r="A3" s="224" t="s">
        <v>24</v>
      </c>
      <c r="B3" s="161">
        <v>1</v>
      </c>
      <c r="C3" s="226" t="s">
        <v>138</v>
      </c>
      <c r="D3" s="226" t="s">
        <v>326</v>
      </c>
      <c r="E3" s="227" t="s">
        <v>638</v>
      </c>
      <c r="F3" s="218">
        <f t="shared" ref="F3:F10" si="1">IF(E3="23/24",2,0)</f>
        <v>2</v>
      </c>
      <c r="G3" s="136">
        <v>216</v>
      </c>
      <c r="H3" s="136">
        <v>10</v>
      </c>
      <c r="I3" s="239">
        <v>10</v>
      </c>
      <c r="J3" s="218">
        <f t="shared" ref="J3:J10" si="2">IF(ABS((H3-I3)/I3)&lt;=0.1,2,IF(AND(ABS((H3-I3)/I3)&gt;0.1,ABS((H3-I3)/I3)&lt;=0.2),1,0))</f>
        <v>2</v>
      </c>
      <c r="K3" s="230">
        <v>98.387096774193552</v>
      </c>
      <c r="L3" s="218">
        <f t="shared" ref="L3:L10" si="3">IF(K3&gt;90,4,IF(AND(K3&gt;80,K3&lt;=90),3,IF(AND(K3&gt;=50,K3&lt;=80),2,IF(AND(K3&gt;=10,K3&lt;50),1,0))))</f>
        <v>4</v>
      </c>
      <c r="M3" s="220">
        <v>2</v>
      </c>
      <c r="N3" s="220">
        <v>2</v>
      </c>
      <c r="O3" s="220">
        <v>2</v>
      </c>
      <c r="P3" s="218">
        <f t="shared" ref="P3:P10" si="4">SUM(M3:O3)</f>
        <v>6</v>
      </c>
      <c r="Q3" s="220">
        <v>211</v>
      </c>
      <c r="R3" s="220">
        <v>211</v>
      </c>
      <c r="S3" s="221">
        <f t="shared" ref="S3:S10" si="5">ROUND(R3/Q3*100,0)</f>
        <v>100</v>
      </c>
      <c r="T3" s="218">
        <f t="shared" ref="T3:T10" si="6">IF(S3&gt;90,4,IF(AND(S3&gt;80,S3&lt;=90),3,IF(AND(S3&gt;=50,S3&lt;=80),2,IF(AND(S3&gt;=10,S3&lt;50),1,0))))</f>
        <v>4</v>
      </c>
      <c r="U3" s="136">
        <v>259</v>
      </c>
      <c r="V3" s="136">
        <v>100</v>
      </c>
      <c r="W3" s="218">
        <f t="shared" ref="W3:W10" si="7">IF(V3&gt;=90,2,IF(V3&gt;=80,1,0))</f>
        <v>2</v>
      </c>
      <c r="X3" s="194">
        <v>24</v>
      </c>
      <c r="Y3" s="194">
        <v>252</v>
      </c>
      <c r="Z3" s="223">
        <f t="shared" si="0"/>
        <v>20</v>
      </c>
      <c r="AA3" s="223">
        <f t="shared" ref="AA3:AA10" si="8">ROUND(Z3/$Z$2*100,0)</f>
        <v>100</v>
      </c>
    </row>
    <row r="4" spans="1:27" ht="30" customHeight="1" x14ac:dyDescent="0.25">
      <c r="A4" s="224" t="s">
        <v>24</v>
      </c>
      <c r="B4" s="225">
        <v>3</v>
      </c>
      <c r="C4" s="226" t="s">
        <v>143</v>
      </c>
      <c r="D4" s="226" t="s">
        <v>330</v>
      </c>
      <c r="E4" s="227" t="s">
        <v>638</v>
      </c>
      <c r="F4" s="218">
        <f t="shared" si="1"/>
        <v>2</v>
      </c>
      <c r="G4" s="136">
        <v>73</v>
      </c>
      <c r="H4" s="136">
        <v>4</v>
      </c>
      <c r="I4" s="239">
        <v>4</v>
      </c>
      <c r="J4" s="218">
        <f t="shared" si="2"/>
        <v>2</v>
      </c>
      <c r="K4" s="230">
        <v>96.774193548387103</v>
      </c>
      <c r="L4" s="218">
        <f t="shared" si="3"/>
        <v>4</v>
      </c>
      <c r="M4" s="220">
        <v>2</v>
      </c>
      <c r="N4" s="220">
        <v>2</v>
      </c>
      <c r="O4" s="220">
        <v>2</v>
      </c>
      <c r="P4" s="218">
        <f t="shared" si="4"/>
        <v>6</v>
      </c>
      <c r="Q4" s="220">
        <v>74</v>
      </c>
      <c r="R4" s="220">
        <v>74</v>
      </c>
      <c r="S4" s="221">
        <f t="shared" si="5"/>
        <v>100</v>
      </c>
      <c r="T4" s="218">
        <f t="shared" si="6"/>
        <v>4</v>
      </c>
      <c r="U4" s="136">
        <v>70</v>
      </c>
      <c r="V4" s="136">
        <v>100</v>
      </c>
      <c r="W4" s="218">
        <f t="shared" si="7"/>
        <v>2</v>
      </c>
      <c r="X4" s="194">
        <v>6</v>
      </c>
      <c r="Y4" s="194">
        <v>56</v>
      </c>
      <c r="Z4" s="223">
        <f t="shared" si="0"/>
        <v>20</v>
      </c>
      <c r="AA4" s="223">
        <f t="shared" si="8"/>
        <v>100</v>
      </c>
    </row>
    <row r="5" spans="1:27" ht="30" customHeight="1" x14ac:dyDescent="0.25">
      <c r="A5" s="224" t="s">
        <v>24</v>
      </c>
      <c r="B5" s="225">
        <v>5</v>
      </c>
      <c r="C5" s="226" t="s">
        <v>144</v>
      </c>
      <c r="D5" s="226" t="s">
        <v>332</v>
      </c>
      <c r="E5" s="227" t="s">
        <v>638</v>
      </c>
      <c r="F5" s="218">
        <f t="shared" si="1"/>
        <v>2</v>
      </c>
      <c r="G5" s="136">
        <v>18</v>
      </c>
      <c r="H5" s="136">
        <v>2</v>
      </c>
      <c r="I5" s="239">
        <v>2</v>
      </c>
      <c r="J5" s="218">
        <f t="shared" si="2"/>
        <v>2</v>
      </c>
      <c r="K5" s="230">
        <v>91.935483870967744</v>
      </c>
      <c r="L5" s="218">
        <f t="shared" si="3"/>
        <v>4</v>
      </c>
      <c r="M5" s="220">
        <v>2</v>
      </c>
      <c r="N5" s="220">
        <v>2</v>
      </c>
      <c r="O5" s="220">
        <v>2</v>
      </c>
      <c r="P5" s="218">
        <f t="shared" si="4"/>
        <v>6</v>
      </c>
      <c r="Q5" s="220">
        <v>18</v>
      </c>
      <c r="R5" s="220">
        <v>18</v>
      </c>
      <c r="S5" s="221">
        <f t="shared" si="5"/>
        <v>100</v>
      </c>
      <c r="T5" s="218">
        <f t="shared" si="6"/>
        <v>4</v>
      </c>
      <c r="U5" s="136">
        <v>26</v>
      </c>
      <c r="V5" s="136">
        <v>100</v>
      </c>
      <c r="W5" s="218">
        <f t="shared" si="7"/>
        <v>2</v>
      </c>
      <c r="X5" s="194">
        <v>2</v>
      </c>
      <c r="Y5" s="194">
        <v>20</v>
      </c>
      <c r="Z5" s="223">
        <f t="shared" si="0"/>
        <v>20</v>
      </c>
      <c r="AA5" s="223">
        <f t="shared" si="8"/>
        <v>100</v>
      </c>
    </row>
    <row r="6" spans="1:27" ht="30" customHeight="1" x14ac:dyDescent="0.25">
      <c r="A6" s="224" t="s">
        <v>24</v>
      </c>
      <c r="B6" s="225">
        <v>7</v>
      </c>
      <c r="C6" s="226" t="s">
        <v>140</v>
      </c>
      <c r="D6" s="226" t="s">
        <v>329</v>
      </c>
      <c r="E6" s="227" t="s">
        <v>638</v>
      </c>
      <c r="F6" s="218">
        <f t="shared" si="1"/>
        <v>2</v>
      </c>
      <c r="G6" s="136">
        <v>80</v>
      </c>
      <c r="H6" s="136">
        <v>4</v>
      </c>
      <c r="I6" s="239">
        <v>4</v>
      </c>
      <c r="J6" s="218">
        <f t="shared" si="2"/>
        <v>2</v>
      </c>
      <c r="K6" s="230">
        <v>98.387096774193552</v>
      </c>
      <c r="L6" s="218">
        <f t="shared" si="3"/>
        <v>4</v>
      </c>
      <c r="M6" s="220">
        <v>2</v>
      </c>
      <c r="N6" s="220">
        <v>2</v>
      </c>
      <c r="O6" s="220">
        <v>2</v>
      </c>
      <c r="P6" s="218">
        <f t="shared" si="4"/>
        <v>6</v>
      </c>
      <c r="Q6" s="220">
        <v>79</v>
      </c>
      <c r="R6" s="220">
        <v>79</v>
      </c>
      <c r="S6" s="221">
        <f t="shared" si="5"/>
        <v>100</v>
      </c>
      <c r="T6" s="218">
        <f t="shared" si="6"/>
        <v>4</v>
      </c>
      <c r="U6" s="136">
        <v>109</v>
      </c>
      <c r="V6" s="136">
        <v>99</v>
      </c>
      <c r="W6" s="218">
        <f t="shared" si="7"/>
        <v>2</v>
      </c>
      <c r="X6" s="194">
        <v>2</v>
      </c>
      <c r="Y6" s="194">
        <v>53</v>
      </c>
      <c r="Z6" s="223">
        <f t="shared" si="0"/>
        <v>20</v>
      </c>
      <c r="AA6" s="223">
        <f t="shared" si="8"/>
        <v>100</v>
      </c>
    </row>
    <row r="7" spans="1:27" ht="30" customHeight="1" x14ac:dyDescent="0.25">
      <c r="A7" s="224" t="s">
        <v>24</v>
      </c>
      <c r="B7" s="225">
        <v>8</v>
      </c>
      <c r="C7" s="226" t="s">
        <v>141</v>
      </c>
      <c r="D7" s="226" t="s">
        <v>325</v>
      </c>
      <c r="E7" s="227" t="s">
        <v>638</v>
      </c>
      <c r="F7" s="218">
        <f t="shared" si="1"/>
        <v>2</v>
      </c>
      <c r="G7" s="136">
        <v>95</v>
      </c>
      <c r="H7" s="136">
        <v>6</v>
      </c>
      <c r="I7" s="239">
        <v>6</v>
      </c>
      <c r="J7" s="218">
        <f t="shared" si="2"/>
        <v>2</v>
      </c>
      <c r="K7" s="230">
        <v>95.161290322580655</v>
      </c>
      <c r="L7" s="218">
        <f t="shared" si="3"/>
        <v>4</v>
      </c>
      <c r="M7" s="220">
        <v>2</v>
      </c>
      <c r="N7" s="220">
        <v>2</v>
      </c>
      <c r="O7" s="220">
        <v>2</v>
      </c>
      <c r="P7" s="218">
        <f t="shared" si="4"/>
        <v>6</v>
      </c>
      <c r="Q7" s="220">
        <v>94</v>
      </c>
      <c r="R7" s="220">
        <v>94</v>
      </c>
      <c r="S7" s="221">
        <f t="shared" si="5"/>
        <v>100</v>
      </c>
      <c r="T7" s="218">
        <f t="shared" si="6"/>
        <v>4</v>
      </c>
      <c r="U7" s="136">
        <v>93</v>
      </c>
      <c r="V7" s="136">
        <v>100</v>
      </c>
      <c r="W7" s="218">
        <f t="shared" si="7"/>
        <v>2</v>
      </c>
      <c r="X7" s="194">
        <v>29</v>
      </c>
      <c r="Y7" s="194">
        <v>129</v>
      </c>
      <c r="Z7" s="223">
        <f t="shared" si="0"/>
        <v>20</v>
      </c>
      <c r="AA7" s="223">
        <f t="shared" si="8"/>
        <v>100</v>
      </c>
    </row>
    <row r="8" spans="1:27" ht="30" customHeight="1" x14ac:dyDescent="0.25">
      <c r="A8" s="224" t="s">
        <v>24</v>
      </c>
      <c r="B8" s="225">
        <v>2</v>
      </c>
      <c r="C8" s="226" t="s">
        <v>142</v>
      </c>
      <c r="D8" s="226" t="s">
        <v>327</v>
      </c>
      <c r="E8" s="227" t="s">
        <v>638</v>
      </c>
      <c r="F8" s="218">
        <f t="shared" si="1"/>
        <v>2</v>
      </c>
      <c r="G8" s="136">
        <v>73</v>
      </c>
      <c r="H8" s="194">
        <v>4</v>
      </c>
      <c r="I8" s="239">
        <v>4</v>
      </c>
      <c r="J8" s="218">
        <f t="shared" si="2"/>
        <v>2</v>
      </c>
      <c r="K8" s="230">
        <v>95.161290322580655</v>
      </c>
      <c r="L8" s="218">
        <f t="shared" si="3"/>
        <v>4</v>
      </c>
      <c r="M8" s="220">
        <v>2</v>
      </c>
      <c r="N8" s="220">
        <v>2</v>
      </c>
      <c r="O8" s="220">
        <v>2</v>
      </c>
      <c r="P8" s="218">
        <f t="shared" si="4"/>
        <v>6</v>
      </c>
      <c r="Q8" s="220">
        <v>71</v>
      </c>
      <c r="R8" s="220">
        <v>71</v>
      </c>
      <c r="S8" s="221">
        <f t="shared" si="5"/>
        <v>100</v>
      </c>
      <c r="T8" s="218">
        <f t="shared" si="6"/>
        <v>4</v>
      </c>
      <c r="U8" s="136">
        <v>66</v>
      </c>
      <c r="V8" s="136">
        <v>100</v>
      </c>
      <c r="W8" s="218">
        <f t="shared" si="7"/>
        <v>2</v>
      </c>
      <c r="X8" s="194">
        <v>5</v>
      </c>
      <c r="Y8" s="194">
        <v>30</v>
      </c>
      <c r="Z8" s="223">
        <f t="shared" si="0"/>
        <v>20</v>
      </c>
      <c r="AA8" s="223">
        <f t="shared" si="8"/>
        <v>100</v>
      </c>
    </row>
    <row r="9" spans="1:27" ht="30" customHeight="1" x14ac:dyDescent="0.25">
      <c r="A9" s="224" t="s">
        <v>24</v>
      </c>
      <c r="B9" s="225">
        <v>4</v>
      </c>
      <c r="C9" s="226" t="s">
        <v>145</v>
      </c>
      <c r="D9" s="226" t="s">
        <v>328</v>
      </c>
      <c r="E9" s="227" t="s">
        <v>638</v>
      </c>
      <c r="F9" s="218">
        <f t="shared" si="1"/>
        <v>2</v>
      </c>
      <c r="G9" s="136">
        <v>4</v>
      </c>
      <c r="H9" s="136">
        <v>1</v>
      </c>
      <c r="I9" s="239">
        <v>1</v>
      </c>
      <c r="J9" s="218">
        <f t="shared" si="2"/>
        <v>2</v>
      </c>
      <c r="K9" s="230">
        <v>87.096774193548384</v>
      </c>
      <c r="L9" s="218">
        <f t="shared" si="3"/>
        <v>3</v>
      </c>
      <c r="M9" s="220">
        <v>2</v>
      </c>
      <c r="N9" s="220">
        <v>2</v>
      </c>
      <c r="O9" s="220">
        <v>2</v>
      </c>
      <c r="P9" s="218">
        <f t="shared" si="4"/>
        <v>6</v>
      </c>
      <c r="Q9" s="220">
        <v>4</v>
      </c>
      <c r="R9" s="220">
        <v>4</v>
      </c>
      <c r="S9" s="221">
        <f t="shared" si="5"/>
        <v>100</v>
      </c>
      <c r="T9" s="218">
        <f t="shared" si="6"/>
        <v>4</v>
      </c>
      <c r="U9" s="136">
        <v>7</v>
      </c>
      <c r="V9" s="136">
        <v>100</v>
      </c>
      <c r="W9" s="218">
        <f t="shared" si="7"/>
        <v>2</v>
      </c>
      <c r="X9" s="194">
        <v>0</v>
      </c>
      <c r="Y9" s="194">
        <v>18</v>
      </c>
      <c r="Z9" s="223">
        <f t="shared" si="0"/>
        <v>19</v>
      </c>
      <c r="AA9" s="223">
        <f t="shared" si="8"/>
        <v>95</v>
      </c>
    </row>
    <row r="10" spans="1:27" ht="30" customHeight="1" x14ac:dyDescent="0.25">
      <c r="A10" s="224" t="s">
        <v>24</v>
      </c>
      <c r="B10" s="225">
        <v>6</v>
      </c>
      <c r="C10" s="226" t="s">
        <v>139</v>
      </c>
      <c r="D10" s="226" t="s">
        <v>331</v>
      </c>
      <c r="E10" s="227" t="s">
        <v>638</v>
      </c>
      <c r="F10" s="218">
        <f t="shared" si="1"/>
        <v>2</v>
      </c>
      <c r="G10" s="136">
        <v>36</v>
      </c>
      <c r="H10" s="136">
        <v>2</v>
      </c>
      <c r="I10" s="239">
        <v>2</v>
      </c>
      <c r="J10" s="218">
        <f t="shared" si="2"/>
        <v>2</v>
      </c>
      <c r="K10" s="230">
        <v>87.096774193548384</v>
      </c>
      <c r="L10" s="218">
        <f t="shared" si="3"/>
        <v>3</v>
      </c>
      <c r="M10" s="220">
        <v>2</v>
      </c>
      <c r="N10" s="220">
        <v>2</v>
      </c>
      <c r="O10" s="220">
        <v>0</v>
      </c>
      <c r="P10" s="218">
        <f t="shared" si="4"/>
        <v>4</v>
      </c>
      <c r="Q10" s="220">
        <v>36</v>
      </c>
      <c r="R10" s="220">
        <v>36</v>
      </c>
      <c r="S10" s="221">
        <f t="shared" si="5"/>
        <v>100</v>
      </c>
      <c r="T10" s="218">
        <f t="shared" si="6"/>
        <v>4</v>
      </c>
      <c r="U10" s="136">
        <v>39</v>
      </c>
      <c r="V10" s="136">
        <v>100</v>
      </c>
      <c r="W10" s="218">
        <f t="shared" si="7"/>
        <v>2</v>
      </c>
      <c r="X10" s="194">
        <v>9</v>
      </c>
      <c r="Y10" s="194">
        <v>33</v>
      </c>
      <c r="Z10" s="223">
        <f t="shared" si="0"/>
        <v>17</v>
      </c>
      <c r="AA10" s="223">
        <f t="shared" si="8"/>
        <v>85</v>
      </c>
    </row>
    <row r="11" spans="1:27" s="61" customFormat="1" ht="30" customHeight="1" x14ac:dyDescent="0.25">
      <c r="A11" s="57"/>
      <c r="B11" s="57"/>
      <c r="C11" s="58" t="s">
        <v>52</v>
      </c>
      <c r="D11" s="116"/>
      <c r="E11" s="57"/>
      <c r="F11" s="20"/>
      <c r="G11" s="62">
        <f>SUM(G3:G10)</f>
        <v>595</v>
      </c>
      <c r="H11" s="62">
        <f>SUM(H3:H10)</f>
        <v>33</v>
      </c>
      <c r="I11" s="62">
        <f>SUM(I3:I10)</f>
        <v>33</v>
      </c>
      <c r="J11" s="20"/>
      <c r="K11" s="60"/>
      <c r="L11" s="20"/>
      <c r="M11" s="56"/>
      <c r="N11" s="56"/>
      <c r="O11" s="56"/>
      <c r="P11" s="20"/>
      <c r="Q11" s="57"/>
      <c r="R11" s="57"/>
      <c r="S11" s="57"/>
      <c r="T11" s="20"/>
      <c r="Z11" s="21"/>
      <c r="AA11" s="21"/>
    </row>
    <row r="12" spans="1:27" ht="15.75" thickBot="1" x14ac:dyDescent="0.3">
      <c r="M12" s="143"/>
      <c r="N12" s="143"/>
      <c r="O12" s="143"/>
    </row>
    <row r="13" spans="1:27" ht="16.5" thickBot="1" x14ac:dyDescent="0.3">
      <c r="M13" s="143"/>
      <c r="N13" s="143"/>
      <c r="O13" s="143"/>
      <c r="V13" s="48" t="s">
        <v>51</v>
      </c>
      <c r="W13" s="49"/>
      <c r="X13" s="49"/>
      <c r="Y13" s="50"/>
      <c r="Z13" s="17">
        <f>AVERAGE(Z3:Z10)</f>
        <v>19.5</v>
      </c>
      <c r="AA13" s="18">
        <f>ROUND(Z13/$Z$3*100,0)</f>
        <v>98</v>
      </c>
    </row>
    <row r="14" spans="1:27" x14ac:dyDescent="0.25">
      <c r="M14" s="56"/>
      <c r="N14" s="56"/>
      <c r="O14" s="56"/>
    </row>
    <row r="15" spans="1:27" x14ac:dyDescent="0.25">
      <c r="M15" s="56"/>
      <c r="N15" s="56"/>
      <c r="O15" s="56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  <row r="20" spans="13:15" x14ac:dyDescent="0.25">
      <c r="M20" s="27"/>
      <c r="N20" s="27"/>
      <c r="O20" s="27"/>
    </row>
  </sheetData>
  <sortState ref="A1:AA11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Кол-во групп ЕУ_сентябрь</vt:lpstr>
      <vt:lpstr>А-Сах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С-Курильск</vt:lpstr>
      <vt:lpstr>Смирных</vt:lpstr>
      <vt:lpstr>Томари</vt:lpstr>
      <vt:lpstr>Тымовск</vt:lpstr>
      <vt:lpstr>Углегорск</vt:lpstr>
      <vt:lpstr>Холмск</vt:lpstr>
      <vt:lpstr>Ю-Курильск</vt:lpstr>
      <vt:lpstr>Ю-Сахалинск</vt:lpstr>
      <vt:lpstr>Кол-во воспитанников</vt:lpstr>
      <vt:lpstr>Свод_МО</vt:lpstr>
      <vt:lpstr>СВОД_ДОО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Евгения Валерьевна Лазарева</cp:lastModifiedBy>
  <cp:lastPrinted>2021-06-11T00:06:48Z</cp:lastPrinted>
  <dcterms:created xsi:type="dcterms:W3CDTF">2019-01-15T22:47:08Z</dcterms:created>
  <dcterms:modified xsi:type="dcterms:W3CDTF">2024-04-25T01:12:40Z</dcterms:modified>
</cp:coreProperties>
</file>