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azar\OneDrive\Desktop\"/>
    </mc:Choice>
  </mc:AlternateContent>
  <bookViews>
    <workbookView xWindow="0" yWindow="0" windowWidth="22185" windowHeight="10650" tabRatio="919" firstSheet="12" activeTab="21"/>
  </bookViews>
  <sheets>
    <sheet name="Кол-во групп ЕУ_апрель-май" sheetId="102" r:id="rId1"/>
    <sheet name="А-Сах" sheetId="20" r:id="rId2"/>
    <sheet name="Анива" sheetId="39" r:id="rId3"/>
    <sheet name="Долинск" sheetId="40" r:id="rId4"/>
    <sheet name="Корсаков" sheetId="64" r:id="rId5"/>
    <sheet name="Курильск" sheetId="42" r:id="rId6"/>
    <sheet name="Макаров" sheetId="65" r:id="rId7"/>
    <sheet name="Невельск" sheetId="66" r:id="rId8"/>
    <sheet name="Ноглики" sheetId="90" r:id="rId9"/>
    <sheet name="Оха" sheetId="91" r:id="rId10"/>
    <sheet name="Поронайск" sheetId="93" r:id="rId11"/>
    <sheet name="С-Курильск" sheetId="94" r:id="rId12"/>
    <sheet name="Смирных" sheetId="95" r:id="rId13"/>
    <sheet name="Томари" sheetId="96" r:id="rId14"/>
    <sheet name="Тымовск" sheetId="97" r:id="rId15"/>
    <sheet name="Углегорск" sheetId="98" r:id="rId16"/>
    <sheet name="Холмск" sheetId="92" r:id="rId17"/>
    <sheet name="Ю-Курильск" sheetId="99" r:id="rId18"/>
    <sheet name="Ю-Сахалинск" sheetId="103" r:id="rId19"/>
    <sheet name="Кол-во воспитанников" sheetId="59" r:id="rId20"/>
    <sheet name="Свод_МО" sheetId="60" r:id="rId21"/>
    <sheet name="СВОД_ДОО" sheetId="62" r:id="rId22"/>
  </sheets>
  <externalReferences>
    <externalReference r:id="rId23"/>
  </externalReferences>
  <definedNames>
    <definedName name="_xlnm._FilterDatabase" localSheetId="2" hidden="1">Анива!$A$1:$Z$14</definedName>
    <definedName name="_xlnm._FilterDatabase" localSheetId="1" hidden="1">'А-Сах'!$A$1:$Z$8</definedName>
    <definedName name="_xlnm._FilterDatabase" localSheetId="3" hidden="1">Долинск!$A$1:$Z$14</definedName>
    <definedName name="_xlnm._FilterDatabase" localSheetId="4" hidden="1">Корсаков!$A$1:$Z$17</definedName>
    <definedName name="_xlnm._FilterDatabase" localSheetId="5" hidden="1">Курильск!$A$1:$Z$7</definedName>
    <definedName name="_xlnm._FilterDatabase" localSheetId="6" hidden="1">Макаров!$A$1:$Z$8</definedName>
    <definedName name="_xlnm._FilterDatabase" localSheetId="7" hidden="1">Невельск!$A$1:$Z$10</definedName>
    <definedName name="_xlnm._FilterDatabase" localSheetId="8" hidden="1">Ноглики!$A$1:$Z$11</definedName>
    <definedName name="_xlnm._FilterDatabase" localSheetId="9" hidden="1">Оха!$A$1:$Z$10</definedName>
    <definedName name="_xlnm._FilterDatabase" localSheetId="10" hidden="1">Поронайск!$A$1:$Z$13</definedName>
    <definedName name="_xlnm._FilterDatabase" localSheetId="21" hidden="1">СВОД_ДОО!$A$1:$EY$198</definedName>
    <definedName name="_xlnm._FilterDatabase" localSheetId="20" hidden="1">Свод_МО!$A$2:$D$20</definedName>
    <definedName name="_xlnm._FilterDatabase" localSheetId="12" hidden="1">Смирных!$A$1:$Z$10</definedName>
    <definedName name="_xlnm._FilterDatabase" localSheetId="13" hidden="1">Томари!$A$1:$Z$9</definedName>
    <definedName name="_xlnm._FilterDatabase" localSheetId="14" hidden="1">Тымовск!$A$1:$Z$15</definedName>
    <definedName name="_xlnm._FilterDatabase" localSheetId="15" hidden="1">Углегорск!$A$1:$Z$14</definedName>
    <definedName name="_xlnm._FilterDatabase" localSheetId="16" hidden="1">Холмск!$A$1:$Z$18</definedName>
    <definedName name="_xlnm._FilterDatabase" localSheetId="17" hidden="1">'Ю-Курильск'!$A$1:$Z$11</definedName>
    <definedName name="_xlnm._FilterDatabase" localSheetId="18" hidden="1">'Ю-Сахалинск'!$A$1:$Z$56</definedName>
  </definedNames>
  <calcPr calcId="162913"/>
</workbook>
</file>

<file path=xl/calcChain.xml><?xml version="1.0" encoding="utf-8"?>
<calcChain xmlns="http://schemas.openxmlformats.org/spreadsheetml/2006/main">
  <c r="C4" i="59" l="1"/>
  <c r="V191" i="62" l="1"/>
  <c r="V49" i="103"/>
  <c r="V145" i="62"/>
  <c r="R145" i="62"/>
  <c r="S145" i="62" s="1"/>
  <c r="O145" i="62"/>
  <c r="L145" i="62"/>
  <c r="J145" i="62"/>
  <c r="F145" i="62"/>
  <c r="V144" i="62"/>
  <c r="R144" i="62"/>
  <c r="S144" i="62" s="1"/>
  <c r="O144" i="62"/>
  <c r="L144" i="62"/>
  <c r="Y144" i="62" s="1"/>
  <c r="J144" i="62"/>
  <c r="F144" i="62"/>
  <c r="V143" i="62"/>
  <c r="R143" i="62"/>
  <c r="S143" i="62" s="1"/>
  <c r="O143" i="62"/>
  <c r="L143" i="62"/>
  <c r="J143" i="62"/>
  <c r="F143" i="62"/>
  <c r="V142" i="62"/>
  <c r="R142" i="62"/>
  <c r="S142" i="62" s="1"/>
  <c r="O142" i="62"/>
  <c r="L142" i="62"/>
  <c r="J142" i="62"/>
  <c r="F142" i="62"/>
  <c r="V141" i="62"/>
  <c r="R141" i="62"/>
  <c r="S141" i="62" s="1"/>
  <c r="O141" i="62"/>
  <c r="L141" i="62"/>
  <c r="J141" i="62"/>
  <c r="F141" i="62"/>
  <c r="V140" i="62"/>
  <c r="R140" i="62"/>
  <c r="S140" i="62" s="1"/>
  <c r="O140" i="62"/>
  <c r="L140" i="62"/>
  <c r="J140" i="62"/>
  <c r="F140" i="62"/>
  <c r="V139" i="62"/>
  <c r="R139" i="62"/>
  <c r="S139" i="62" s="1"/>
  <c r="O139" i="62"/>
  <c r="L139" i="62"/>
  <c r="J139" i="62"/>
  <c r="F139" i="62"/>
  <c r="V138" i="62"/>
  <c r="R138" i="62"/>
  <c r="S138" i="62" s="1"/>
  <c r="O138" i="62"/>
  <c r="L138" i="62"/>
  <c r="J138" i="62"/>
  <c r="F138" i="62"/>
  <c r="V137" i="62"/>
  <c r="R137" i="62"/>
  <c r="S137" i="62" s="1"/>
  <c r="O137" i="62"/>
  <c r="L137" i="62"/>
  <c r="J137" i="62"/>
  <c r="F137" i="62"/>
  <c r="V136" i="62"/>
  <c r="R136" i="62"/>
  <c r="S136" i="62" s="1"/>
  <c r="O136" i="62"/>
  <c r="L136" i="62"/>
  <c r="J136" i="62"/>
  <c r="F136" i="62"/>
  <c r="V135" i="62"/>
  <c r="R135" i="62"/>
  <c r="S135" i="62" s="1"/>
  <c r="O135" i="62"/>
  <c r="L135" i="62"/>
  <c r="J135" i="62"/>
  <c r="F135" i="62"/>
  <c r="V134" i="62"/>
  <c r="R134" i="62"/>
  <c r="S134" i="62" s="1"/>
  <c r="O134" i="62"/>
  <c r="L134" i="62"/>
  <c r="J134" i="62"/>
  <c r="F134" i="62"/>
  <c r="V133" i="62"/>
  <c r="R133" i="62"/>
  <c r="S133" i="62" s="1"/>
  <c r="O133" i="62"/>
  <c r="L133" i="62"/>
  <c r="J133" i="62"/>
  <c r="F133" i="62"/>
  <c r="V132" i="62"/>
  <c r="R132" i="62"/>
  <c r="S132" i="62" s="1"/>
  <c r="O132" i="62"/>
  <c r="L132" i="62"/>
  <c r="J132" i="62"/>
  <c r="F132" i="62"/>
  <c r="V131" i="62"/>
  <c r="R131" i="62"/>
  <c r="S131" i="62" s="1"/>
  <c r="O131" i="62"/>
  <c r="L131" i="62"/>
  <c r="J131" i="62"/>
  <c r="F131" i="62"/>
  <c r="V130" i="62"/>
  <c r="R130" i="62"/>
  <c r="S130" i="62" s="1"/>
  <c r="O130" i="62"/>
  <c r="L130" i="62"/>
  <c r="J130" i="62"/>
  <c r="F130" i="62"/>
  <c r="V129" i="62"/>
  <c r="R129" i="62"/>
  <c r="S129" i="62" s="1"/>
  <c r="O129" i="62"/>
  <c r="L129" i="62"/>
  <c r="J129" i="62"/>
  <c r="F129" i="62"/>
  <c r="V128" i="62"/>
  <c r="R128" i="62"/>
  <c r="S128" i="62" s="1"/>
  <c r="O128" i="62"/>
  <c r="L128" i="62"/>
  <c r="J128" i="62"/>
  <c r="F128" i="62"/>
  <c r="V127" i="62"/>
  <c r="R127" i="62"/>
  <c r="S127" i="62" s="1"/>
  <c r="O127" i="62"/>
  <c r="L127" i="62"/>
  <c r="J127" i="62"/>
  <c r="F127" i="62"/>
  <c r="V126" i="62"/>
  <c r="R126" i="62"/>
  <c r="S126" i="62" s="1"/>
  <c r="O126" i="62"/>
  <c r="L126" i="62"/>
  <c r="J126" i="62"/>
  <c r="F126" i="62"/>
  <c r="V125" i="62"/>
  <c r="R125" i="62"/>
  <c r="S125" i="62" s="1"/>
  <c r="O125" i="62"/>
  <c r="L125" i="62"/>
  <c r="J125" i="62"/>
  <c r="F125" i="62"/>
  <c r="V124" i="62"/>
  <c r="R124" i="62"/>
  <c r="S124" i="62" s="1"/>
  <c r="O124" i="62"/>
  <c r="L124" i="62"/>
  <c r="J124" i="62"/>
  <c r="F124" i="62"/>
  <c r="V123" i="62"/>
  <c r="R123" i="62"/>
  <c r="S123" i="62" s="1"/>
  <c r="O123" i="62"/>
  <c r="L123" i="62"/>
  <c r="J123" i="62"/>
  <c r="F123" i="62"/>
  <c r="V122" i="62"/>
  <c r="R122" i="62"/>
  <c r="S122" i="62" s="1"/>
  <c r="O122" i="62"/>
  <c r="L122" i="62"/>
  <c r="J122" i="62"/>
  <c r="F122" i="62"/>
  <c r="V121" i="62"/>
  <c r="R121" i="62"/>
  <c r="S121" i="62" s="1"/>
  <c r="O121" i="62"/>
  <c r="L121" i="62"/>
  <c r="J121" i="62"/>
  <c r="F121" i="62"/>
  <c r="V120" i="62"/>
  <c r="R120" i="62"/>
  <c r="S120" i="62" s="1"/>
  <c r="O120" i="62"/>
  <c r="L120" i="62"/>
  <c r="J120" i="62"/>
  <c r="F120" i="62"/>
  <c r="V119" i="62"/>
  <c r="R119" i="62"/>
  <c r="S119" i="62" s="1"/>
  <c r="O119" i="62"/>
  <c r="L119" i="62"/>
  <c r="J119" i="62"/>
  <c r="F119" i="62"/>
  <c r="V118" i="62"/>
  <c r="R118" i="62"/>
  <c r="S118" i="62" s="1"/>
  <c r="O118" i="62"/>
  <c r="L118" i="62"/>
  <c r="J118" i="62"/>
  <c r="F118" i="62"/>
  <c r="V117" i="62"/>
  <c r="R117" i="62"/>
  <c r="S117" i="62" s="1"/>
  <c r="O117" i="62"/>
  <c r="L117" i="62"/>
  <c r="J117" i="62"/>
  <c r="F117" i="62"/>
  <c r="V116" i="62"/>
  <c r="R116" i="62"/>
  <c r="S116" i="62" s="1"/>
  <c r="O116" i="62"/>
  <c r="L116" i="62"/>
  <c r="J116" i="62"/>
  <c r="F116" i="62"/>
  <c r="V115" i="62"/>
  <c r="R115" i="62"/>
  <c r="S115" i="62" s="1"/>
  <c r="O115" i="62"/>
  <c r="L115" i="62"/>
  <c r="J115" i="62"/>
  <c r="F115" i="62"/>
  <c r="V114" i="62"/>
  <c r="R114" i="62"/>
  <c r="S114" i="62" s="1"/>
  <c r="O114" i="62"/>
  <c r="L114" i="62"/>
  <c r="J114" i="62"/>
  <c r="F114" i="62"/>
  <c r="V113" i="62"/>
  <c r="R113" i="62"/>
  <c r="S113" i="62" s="1"/>
  <c r="O113" i="62"/>
  <c r="L113" i="62"/>
  <c r="J113" i="62"/>
  <c r="F113" i="62"/>
  <c r="V112" i="62"/>
  <c r="R112" i="62"/>
  <c r="S112" i="62" s="1"/>
  <c r="O112" i="62"/>
  <c r="L112" i="62"/>
  <c r="J112" i="62"/>
  <c r="F112" i="62"/>
  <c r="V198" i="62"/>
  <c r="R198" i="62"/>
  <c r="S198" i="62" s="1"/>
  <c r="O198" i="62"/>
  <c r="L198" i="62"/>
  <c r="J198" i="62"/>
  <c r="F198" i="62"/>
  <c r="V197" i="62"/>
  <c r="R197" i="62"/>
  <c r="S197" i="62" s="1"/>
  <c r="O197" i="62"/>
  <c r="L197" i="62"/>
  <c r="J197" i="62"/>
  <c r="F197" i="62"/>
  <c r="V196" i="62"/>
  <c r="R196" i="62"/>
  <c r="S196" i="62" s="1"/>
  <c r="O196" i="62"/>
  <c r="L196" i="62"/>
  <c r="J196" i="62"/>
  <c r="F196" i="62"/>
  <c r="V195" i="62"/>
  <c r="R195" i="62"/>
  <c r="S195" i="62" s="1"/>
  <c r="O195" i="62"/>
  <c r="L195" i="62"/>
  <c r="J195" i="62"/>
  <c r="F195" i="62"/>
  <c r="V194" i="62"/>
  <c r="R194" i="62"/>
  <c r="S194" i="62" s="1"/>
  <c r="O194" i="62"/>
  <c r="L194" i="62"/>
  <c r="J194" i="62"/>
  <c r="F194" i="62"/>
  <c r="V193" i="62"/>
  <c r="R193" i="62"/>
  <c r="S193" i="62" s="1"/>
  <c r="O193" i="62"/>
  <c r="L193" i="62"/>
  <c r="J193" i="62"/>
  <c r="F193" i="62"/>
  <c r="V192" i="62"/>
  <c r="R192" i="62"/>
  <c r="S192" i="62" s="1"/>
  <c r="O192" i="62"/>
  <c r="L192" i="62"/>
  <c r="J192" i="62"/>
  <c r="F192" i="62"/>
  <c r="R191" i="62"/>
  <c r="S191" i="62" s="1"/>
  <c r="O191" i="62"/>
  <c r="L191" i="62"/>
  <c r="J191" i="62"/>
  <c r="F191" i="62"/>
  <c r="V190" i="62"/>
  <c r="R190" i="62"/>
  <c r="S190" i="62" s="1"/>
  <c r="O190" i="62"/>
  <c r="L190" i="62"/>
  <c r="J190" i="62"/>
  <c r="F190" i="62"/>
  <c r="V189" i="62"/>
  <c r="R189" i="62"/>
  <c r="S189" i="62" s="1"/>
  <c r="O189" i="62"/>
  <c r="L189" i="62"/>
  <c r="J189" i="62"/>
  <c r="F189" i="62"/>
  <c r="V188" i="62"/>
  <c r="R188" i="62"/>
  <c r="S188" i="62" s="1"/>
  <c r="O188" i="62"/>
  <c r="L188" i="62"/>
  <c r="J188" i="62"/>
  <c r="F188" i="62"/>
  <c r="V187" i="62"/>
  <c r="R187" i="62"/>
  <c r="S187" i="62" s="1"/>
  <c r="O187" i="62"/>
  <c r="L187" i="62"/>
  <c r="J187" i="62"/>
  <c r="F187" i="62"/>
  <c r="V186" i="62"/>
  <c r="R186" i="62"/>
  <c r="S186" i="62" s="1"/>
  <c r="O186" i="62"/>
  <c r="L186" i="62"/>
  <c r="J186" i="62"/>
  <c r="F186" i="62"/>
  <c r="V185" i="62"/>
  <c r="R185" i="62"/>
  <c r="S185" i="62" s="1"/>
  <c r="O185" i="62"/>
  <c r="L185" i="62"/>
  <c r="J185" i="62"/>
  <c r="F185" i="62"/>
  <c r="V184" i="62"/>
  <c r="R184" i="62"/>
  <c r="S184" i="62" s="1"/>
  <c r="O184" i="62"/>
  <c r="L184" i="62"/>
  <c r="J184" i="62"/>
  <c r="F184" i="62"/>
  <c r="V183" i="62"/>
  <c r="R183" i="62"/>
  <c r="S183" i="62" s="1"/>
  <c r="O183" i="62"/>
  <c r="L183" i="62"/>
  <c r="J183" i="62"/>
  <c r="F183" i="62"/>
  <c r="V182" i="62"/>
  <c r="R182" i="62"/>
  <c r="S182" i="62" s="1"/>
  <c r="O182" i="62"/>
  <c r="L182" i="62"/>
  <c r="J182" i="62"/>
  <c r="F182" i="62"/>
  <c r="V181" i="62"/>
  <c r="R181" i="62"/>
  <c r="S181" i="62" s="1"/>
  <c r="O181" i="62"/>
  <c r="L181" i="62"/>
  <c r="J181" i="62"/>
  <c r="F181" i="62"/>
  <c r="V180" i="62"/>
  <c r="R180" i="62"/>
  <c r="S180" i="62" s="1"/>
  <c r="O180" i="62"/>
  <c r="L180" i="62"/>
  <c r="J180" i="62"/>
  <c r="F180" i="62"/>
  <c r="V179" i="62"/>
  <c r="R179" i="62"/>
  <c r="S179" i="62" s="1"/>
  <c r="O179" i="62"/>
  <c r="L179" i="62"/>
  <c r="J179" i="62"/>
  <c r="F179" i="62"/>
  <c r="V178" i="62"/>
  <c r="R178" i="62"/>
  <c r="S178" i="62" s="1"/>
  <c r="O178" i="62"/>
  <c r="L178" i="62"/>
  <c r="J178" i="62"/>
  <c r="F178" i="62"/>
  <c r="V177" i="62"/>
  <c r="R177" i="62"/>
  <c r="S177" i="62" s="1"/>
  <c r="O177" i="62"/>
  <c r="L177" i="62"/>
  <c r="J177" i="62"/>
  <c r="F177" i="62"/>
  <c r="V176" i="62"/>
  <c r="R176" i="62"/>
  <c r="S176" i="62" s="1"/>
  <c r="O176" i="62"/>
  <c r="L176" i="62"/>
  <c r="J176" i="62"/>
  <c r="F176" i="62"/>
  <c r="V175" i="62"/>
  <c r="R175" i="62"/>
  <c r="S175" i="62" s="1"/>
  <c r="O175" i="62"/>
  <c r="L175" i="62"/>
  <c r="J175" i="62"/>
  <c r="F175" i="62"/>
  <c r="V174" i="62"/>
  <c r="R174" i="62"/>
  <c r="S174" i="62" s="1"/>
  <c r="O174" i="62"/>
  <c r="L174" i="62"/>
  <c r="J174" i="62"/>
  <c r="F174" i="62"/>
  <c r="V173" i="62"/>
  <c r="R173" i="62"/>
  <c r="S173" i="62" s="1"/>
  <c r="O173" i="62"/>
  <c r="L173" i="62"/>
  <c r="J173" i="62"/>
  <c r="F173" i="62"/>
  <c r="V172" i="62"/>
  <c r="R172" i="62"/>
  <c r="S172" i="62" s="1"/>
  <c r="O172" i="62"/>
  <c r="L172" i="62"/>
  <c r="J172" i="62"/>
  <c r="F172" i="62"/>
  <c r="V171" i="62"/>
  <c r="R171" i="62"/>
  <c r="S171" i="62" s="1"/>
  <c r="O171" i="62"/>
  <c r="L171" i="62"/>
  <c r="J171" i="62"/>
  <c r="F171" i="62"/>
  <c r="V170" i="62"/>
  <c r="R170" i="62"/>
  <c r="S170" i="62" s="1"/>
  <c r="O170" i="62"/>
  <c r="L170" i="62"/>
  <c r="J170" i="62"/>
  <c r="F170" i="62"/>
  <c r="V169" i="62"/>
  <c r="R169" i="62"/>
  <c r="S169" i="62" s="1"/>
  <c r="O169" i="62"/>
  <c r="L169" i="62"/>
  <c r="J169" i="62"/>
  <c r="F169" i="62"/>
  <c r="V168" i="62"/>
  <c r="R168" i="62"/>
  <c r="S168" i="62" s="1"/>
  <c r="O168" i="62"/>
  <c r="L168" i="62"/>
  <c r="J168" i="62"/>
  <c r="F168" i="62"/>
  <c r="V167" i="62"/>
  <c r="R167" i="62"/>
  <c r="S167" i="62" s="1"/>
  <c r="O167" i="62"/>
  <c r="L167" i="62"/>
  <c r="J167" i="62"/>
  <c r="F167" i="62"/>
  <c r="V166" i="62"/>
  <c r="R166" i="62"/>
  <c r="S166" i="62" s="1"/>
  <c r="O166" i="62"/>
  <c r="L166" i="62"/>
  <c r="J166" i="62"/>
  <c r="F166" i="62"/>
  <c r="V165" i="62"/>
  <c r="R165" i="62"/>
  <c r="S165" i="62" s="1"/>
  <c r="O165" i="62"/>
  <c r="L165" i="62"/>
  <c r="J165" i="62"/>
  <c r="F165" i="62"/>
  <c r="V164" i="62"/>
  <c r="R164" i="62"/>
  <c r="S164" i="62" s="1"/>
  <c r="O164" i="62"/>
  <c r="L164" i="62"/>
  <c r="J164" i="62"/>
  <c r="F164" i="62"/>
  <c r="V163" i="62"/>
  <c r="R163" i="62"/>
  <c r="S163" i="62" s="1"/>
  <c r="O163" i="62"/>
  <c r="L163" i="62"/>
  <c r="J163" i="62"/>
  <c r="F163" i="62"/>
  <c r="V162" i="62"/>
  <c r="R162" i="62"/>
  <c r="S162" i="62" s="1"/>
  <c r="O162" i="62"/>
  <c r="L162" i="62"/>
  <c r="J162" i="62"/>
  <c r="F162" i="62"/>
  <c r="V161" i="62"/>
  <c r="R161" i="62"/>
  <c r="S161" i="62" s="1"/>
  <c r="O161" i="62"/>
  <c r="L161" i="62"/>
  <c r="J161" i="62"/>
  <c r="F161" i="62"/>
  <c r="V160" i="62"/>
  <c r="R160" i="62"/>
  <c r="S160" i="62" s="1"/>
  <c r="O160" i="62"/>
  <c r="L160" i="62"/>
  <c r="J160" i="62"/>
  <c r="F160" i="62"/>
  <c r="V159" i="62"/>
  <c r="R159" i="62"/>
  <c r="S159" i="62" s="1"/>
  <c r="O159" i="62"/>
  <c r="L159" i="62"/>
  <c r="J159" i="62"/>
  <c r="F159" i="62"/>
  <c r="V158" i="62"/>
  <c r="R158" i="62"/>
  <c r="S158" i="62" s="1"/>
  <c r="O158" i="62"/>
  <c r="L158" i="62"/>
  <c r="J158" i="62"/>
  <c r="F158" i="62"/>
  <c r="V157" i="62"/>
  <c r="R157" i="62"/>
  <c r="S157" i="62" s="1"/>
  <c r="O157" i="62"/>
  <c r="L157" i="62"/>
  <c r="J157" i="62"/>
  <c r="F157" i="62"/>
  <c r="V156" i="62"/>
  <c r="R156" i="62"/>
  <c r="S156" i="62" s="1"/>
  <c r="O156" i="62"/>
  <c r="L156" i="62"/>
  <c r="J156" i="62"/>
  <c r="F156" i="62"/>
  <c r="V155" i="62"/>
  <c r="R155" i="62"/>
  <c r="S155" i="62" s="1"/>
  <c r="O155" i="62"/>
  <c r="L155" i="62"/>
  <c r="J155" i="62"/>
  <c r="F155" i="62"/>
  <c r="V154" i="62"/>
  <c r="R154" i="62"/>
  <c r="S154" i="62" s="1"/>
  <c r="O154" i="62"/>
  <c r="L154" i="62"/>
  <c r="J154" i="62"/>
  <c r="F154" i="62"/>
  <c r="V153" i="62"/>
  <c r="R153" i="62"/>
  <c r="S153" i="62" s="1"/>
  <c r="O153" i="62"/>
  <c r="L153" i="62"/>
  <c r="J153" i="62"/>
  <c r="F153" i="62"/>
  <c r="V152" i="62"/>
  <c r="R152" i="62"/>
  <c r="S152" i="62" s="1"/>
  <c r="O152" i="62"/>
  <c r="L152" i="62"/>
  <c r="J152" i="62"/>
  <c r="F152" i="62"/>
  <c r="V151" i="62"/>
  <c r="R151" i="62"/>
  <c r="S151" i="62" s="1"/>
  <c r="O151" i="62"/>
  <c r="L151" i="62"/>
  <c r="J151" i="62"/>
  <c r="F151" i="62"/>
  <c r="V150" i="62"/>
  <c r="R150" i="62"/>
  <c r="S150" i="62" s="1"/>
  <c r="O150" i="62"/>
  <c r="L150" i="62"/>
  <c r="J150" i="62"/>
  <c r="F150" i="62"/>
  <c r="V149" i="62"/>
  <c r="R149" i="62"/>
  <c r="S149" i="62" s="1"/>
  <c r="O149" i="62"/>
  <c r="L149" i="62"/>
  <c r="J149" i="62"/>
  <c r="F149" i="62"/>
  <c r="V148" i="62"/>
  <c r="R148" i="62"/>
  <c r="S148" i="62" s="1"/>
  <c r="O148" i="62"/>
  <c r="L148" i="62"/>
  <c r="J148" i="62"/>
  <c r="F148" i="62"/>
  <c r="V147" i="62"/>
  <c r="R147" i="62"/>
  <c r="S147" i="62" s="1"/>
  <c r="O147" i="62"/>
  <c r="L147" i="62"/>
  <c r="J147" i="62"/>
  <c r="F147" i="62"/>
  <c r="V146" i="62"/>
  <c r="R146" i="62"/>
  <c r="S146" i="62" s="1"/>
  <c r="O146" i="62"/>
  <c r="L146" i="62"/>
  <c r="J146" i="62"/>
  <c r="F146" i="62"/>
  <c r="V111" i="62"/>
  <c r="R111" i="62"/>
  <c r="S111" i="62" s="1"/>
  <c r="O111" i="62"/>
  <c r="L111" i="62"/>
  <c r="J111" i="62"/>
  <c r="F111" i="62"/>
  <c r="V110" i="62"/>
  <c r="R110" i="62"/>
  <c r="S110" i="62" s="1"/>
  <c r="O110" i="62"/>
  <c r="L110" i="62"/>
  <c r="J110" i="62"/>
  <c r="F110" i="62"/>
  <c r="V109" i="62"/>
  <c r="R109" i="62"/>
  <c r="S109" i="62" s="1"/>
  <c r="O109" i="62"/>
  <c r="L109" i="62"/>
  <c r="J109" i="62"/>
  <c r="F109" i="62"/>
  <c r="V108" i="62"/>
  <c r="R108" i="62"/>
  <c r="S108" i="62" s="1"/>
  <c r="O108" i="62"/>
  <c r="L108" i="62"/>
  <c r="J108" i="62"/>
  <c r="F108" i="62"/>
  <c r="V107" i="62"/>
  <c r="R107" i="62"/>
  <c r="S107" i="62" s="1"/>
  <c r="O107" i="62"/>
  <c r="L107" i="62"/>
  <c r="J107" i="62"/>
  <c r="F107" i="62"/>
  <c r="V106" i="62"/>
  <c r="R106" i="62"/>
  <c r="S106" i="62" s="1"/>
  <c r="O106" i="62"/>
  <c r="L106" i="62"/>
  <c r="J106" i="62"/>
  <c r="F106" i="62"/>
  <c r="V105" i="62"/>
  <c r="R105" i="62"/>
  <c r="S105" i="62" s="1"/>
  <c r="O105" i="62"/>
  <c r="L105" i="62"/>
  <c r="J105" i="62"/>
  <c r="F105" i="62"/>
  <c r="V104" i="62"/>
  <c r="R104" i="62"/>
  <c r="S104" i="62" s="1"/>
  <c r="O104" i="62"/>
  <c r="L104" i="62"/>
  <c r="J104" i="62"/>
  <c r="F104" i="62"/>
  <c r="V103" i="62"/>
  <c r="R103" i="62"/>
  <c r="S103" i="62" s="1"/>
  <c r="O103" i="62"/>
  <c r="L103" i="62"/>
  <c r="J103" i="62"/>
  <c r="F103" i="62"/>
  <c r="V102" i="62"/>
  <c r="R102" i="62"/>
  <c r="S102" i="62" s="1"/>
  <c r="O102" i="62"/>
  <c r="L102" i="62"/>
  <c r="J102" i="62"/>
  <c r="F102" i="62"/>
  <c r="V101" i="62"/>
  <c r="R101" i="62"/>
  <c r="S101" i="62" s="1"/>
  <c r="O101" i="62"/>
  <c r="L101" i="62"/>
  <c r="J101" i="62"/>
  <c r="F101" i="62"/>
  <c r="V100" i="62"/>
  <c r="R100" i="62"/>
  <c r="S100" i="62" s="1"/>
  <c r="O100" i="62"/>
  <c r="L100" i="62"/>
  <c r="J100" i="62"/>
  <c r="F100" i="62"/>
  <c r="V99" i="62"/>
  <c r="R99" i="62"/>
  <c r="S99" i="62" s="1"/>
  <c r="O99" i="62"/>
  <c r="L99" i="62"/>
  <c r="J99" i="62"/>
  <c r="F99" i="62"/>
  <c r="V98" i="62"/>
  <c r="R98" i="62"/>
  <c r="S98" i="62" s="1"/>
  <c r="O98" i="62"/>
  <c r="L98" i="62"/>
  <c r="J98" i="62"/>
  <c r="F98" i="62"/>
  <c r="V97" i="62"/>
  <c r="R97" i="62"/>
  <c r="S97" i="62" s="1"/>
  <c r="O97" i="62"/>
  <c r="L97" i="62"/>
  <c r="J97" i="62"/>
  <c r="F97" i="62"/>
  <c r="V96" i="62"/>
  <c r="R96" i="62"/>
  <c r="S96" i="62" s="1"/>
  <c r="O96" i="62"/>
  <c r="L96" i="62"/>
  <c r="J96" i="62"/>
  <c r="F96" i="62"/>
  <c r="V95" i="62"/>
  <c r="R95" i="62"/>
  <c r="S95" i="62" s="1"/>
  <c r="O95" i="62"/>
  <c r="L95" i="62"/>
  <c r="J95" i="62"/>
  <c r="F95" i="62"/>
  <c r="V94" i="62"/>
  <c r="R94" i="62"/>
  <c r="S94" i="62" s="1"/>
  <c r="O94" i="62"/>
  <c r="L94" i="62"/>
  <c r="J94" i="62"/>
  <c r="F94" i="62"/>
  <c r="V93" i="62"/>
  <c r="R93" i="62"/>
  <c r="S93" i="62" s="1"/>
  <c r="O93" i="62"/>
  <c r="L93" i="62"/>
  <c r="J93" i="62"/>
  <c r="F93" i="62"/>
  <c r="V92" i="62"/>
  <c r="R92" i="62"/>
  <c r="S92" i="62" s="1"/>
  <c r="O92" i="62"/>
  <c r="L92" i="62"/>
  <c r="J92" i="62"/>
  <c r="F92" i="62"/>
  <c r="V91" i="62"/>
  <c r="R91" i="62"/>
  <c r="S91" i="62" s="1"/>
  <c r="O91" i="62"/>
  <c r="L91" i="62"/>
  <c r="J91" i="62"/>
  <c r="F91" i="62"/>
  <c r="V90" i="62"/>
  <c r="R90" i="62"/>
  <c r="S90" i="62" s="1"/>
  <c r="O90" i="62"/>
  <c r="L90" i="62"/>
  <c r="J90" i="62"/>
  <c r="F90" i="62"/>
  <c r="V89" i="62"/>
  <c r="R89" i="62"/>
  <c r="S89" i="62" s="1"/>
  <c r="O89" i="62"/>
  <c r="L89" i="62"/>
  <c r="J89" i="62"/>
  <c r="F89" i="62"/>
  <c r="V88" i="62"/>
  <c r="R88" i="62"/>
  <c r="S88" i="62" s="1"/>
  <c r="O88" i="62"/>
  <c r="L88" i="62"/>
  <c r="J88" i="62"/>
  <c r="F88" i="62"/>
  <c r="V87" i="62"/>
  <c r="R87" i="62"/>
  <c r="S87" i="62" s="1"/>
  <c r="O87" i="62"/>
  <c r="L87" i="62"/>
  <c r="J87" i="62"/>
  <c r="F87" i="62"/>
  <c r="V86" i="62"/>
  <c r="R86" i="62"/>
  <c r="S86" i="62" s="1"/>
  <c r="O86" i="62"/>
  <c r="L86" i="62"/>
  <c r="J86" i="62"/>
  <c r="F86" i="62"/>
  <c r="V85" i="62"/>
  <c r="R85" i="62"/>
  <c r="S85" i="62" s="1"/>
  <c r="O85" i="62"/>
  <c r="L85" i="62"/>
  <c r="J85" i="62"/>
  <c r="F85" i="62"/>
  <c r="V84" i="62"/>
  <c r="R84" i="62"/>
  <c r="S84" i="62" s="1"/>
  <c r="O84" i="62"/>
  <c r="L84" i="62"/>
  <c r="J84" i="62"/>
  <c r="F84" i="62"/>
  <c r="V83" i="62"/>
  <c r="R83" i="62"/>
  <c r="S83" i="62" s="1"/>
  <c r="O83" i="62"/>
  <c r="L83" i="62"/>
  <c r="J83" i="62"/>
  <c r="F83" i="62"/>
  <c r="V82" i="62"/>
  <c r="R82" i="62"/>
  <c r="S82" i="62" s="1"/>
  <c r="O82" i="62"/>
  <c r="L82" i="62"/>
  <c r="J82" i="62"/>
  <c r="F82" i="62"/>
  <c r="V81" i="62"/>
  <c r="R81" i="62"/>
  <c r="S81" i="62" s="1"/>
  <c r="O81" i="62"/>
  <c r="L81" i="62"/>
  <c r="J81" i="62"/>
  <c r="F81" i="62"/>
  <c r="V80" i="62"/>
  <c r="R80" i="62"/>
  <c r="S80" i="62" s="1"/>
  <c r="O80" i="62"/>
  <c r="L80" i="62"/>
  <c r="J80" i="62"/>
  <c r="F80" i="62"/>
  <c r="V79" i="62"/>
  <c r="R79" i="62"/>
  <c r="S79" i="62" s="1"/>
  <c r="O79" i="62"/>
  <c r="L79" i="62"/>
  <c r="J79" i="62"/>
  <c r="F79" i="62"/>
  <c r="V78" i="62"/>
  <c r="R78" i="62"/>
  <c r="S78" i="62" s="1"/>
  <c r="O78" i="62"/>
  <c r="L78" i="62"/>
  <c r="J78" i="62"/>
  <c r="F78" i="62"/>
  <c r="V77" i="62"/>
  <c r="R77" i="62"/>
  <c r="S77" i="62" s="1"/>
  <c r="O77" i="62"/>
  <c r="L77" i="62"/>
  <c r="J77" i="62"/>
  <c r="F77" i="62"/>
  <c r="V76" i="62"/>
  <c r="R76" i="62"/>
  <c r="S76" i="62" s="1"/>
  <c r="O76" i="62"/>
  <c r="L76" i="62"/>
  <c r="J76" i="62"/>
  <c r="F76" i="62"/>
  <c r="V75" i="62"/>
  <c r="R75" i="62"/>
  <c r="S75" i="62" s="1"/>
  <c r="O75" i="62"/>
  <c r="L75" i="62"/>
  <c r="J75" i="62"/>
  <c r="F75" i="62"/>
  <c r="V74" i="62"/>
  <c r="R74" i="62"/>
  <c r="S74" i="62" s="1"/>
  <c r="O74" i="62"/>
  <c r="L74" i="62"/>
  <c r="J74" i="62"/>
  <c r="F74" i="62"/>
  <c r="V73" i="62"/>
  <c r="R73" i="62"/>
  <c r="S73" i="62" s="1"/>
  <c r="O73" i="62"/>
  <c r="L73" i="62"/>
  <c r="J73" i="62"/>
  <c r="F73" i="62"/>
  <c r="V72" i="62"/>
  <c r="R72" i="62"/>
  <c r="S72" i="62" s="1"/>
  <c r="O72" i="62"/>
  <c r="L72" i="62"/>
  <c r="J72" i="62"/>
  <c r="F72" i="62"/>
  <c r="V71" i="62"/>
  <c r="R71" i="62"/>
  <c r="S71" i="62" s="1"/>
  <c r="O71" i="62"/>
  <c r="L71" i="62"/>
  <c r="J71" i="62"/>
  <c r="F71" i="62"/>
  <c r="V70" i="62"/>
  <c r="R70" i="62"/>
  <c r="S70" i="62" s="1"/>
  <c r="O70" i="62"/>
  <c r="L70" i="62"/>
  <c r="J70" i="62"/>
  <c r="F70" i="62"/>
  <c r="V69" i="62"/>
  <c r="R69" i="62"/>
  <c r="S69" i="62" s="1"/>
  <c r="O69" i="62"/>
  <c r="L69" i="62"/>
  <c r="J69" i="62"/>
  <c r="F69" i="62"/>
  <c r="V68" i="62"/>
  <c r="R68" i="62"/>
  <c r="S68" i="62" s="1"/>
  <c r="O68" i="62"/>
  <c r="L68" i="62"/>
  <c r="J68" i="62"/>
  <c r="F68" i="62"/>
  <c r="I11" i="91"/>
  <c r="H11" i="91"/>
  <c r="G11" i="91"/>
  <c r="V67" i="62"/>
  <c r="R67" i="62"/>
  <c r="S67" i="62" s="1"/>
  <c r="O67" i="62"/>
  <c r="L67" i="62"/>
  <c r="J67" i="62"/>
  <c r="F67" i="62"/>
  <c r="V66" i="62"/>
  <c r="R66" i="62"/>
  <c r="S66" i="62" s="1"/>
  <c r="O66" i="62"/>
  <c r="L66" i="62"/>
  <c r="J66" i="62"/>
  <c r="F66" i="62"/>
  <c r="V65" i="62"/>
  <c r="R65" i="62"/>
  <c r="S65" i="62" s="1"/>
  <c r="O65" i="62"/>
  <c r="L65" i="62"/>
  <c r="J65" i="62"/>
  <c r="F65" i="62"/>
  <c r="V64" i="62"/>
  <c r="R64" i="62"/>
  <c r="S64" i="62" s="1"/>
  <c r="O64" i="62"/>
  <c r="L64" i="62"/>
  <c r="J64" i="62"/>
  <c r="F64" i="62"/>
  <c r="V63" i="62"/>
  <c r="R63" i="62"/>
  <c r="S63" i="62" s="1"/>
  <c r="O63" i="62"/>
  <c r="L63" i="62"/>
  <c r="J63" i="62"/>
  <c r="F63" i="62"/>
  <c r="V62" i="62"/>
  <c r="R62" i="62"/>
  <c r="S62" i="62" s="1"/>
  <c r="O62" i="62"/>
  <c r="L62" i="62"/>
  <c r="J62" i="62"/>
  <c r="F62" i="62"/>
  <c r="V61" i="62"/>
  <c r="R61" i="62"/>
  <c r="S61" i="62" s="1"/>
  <c r="O61" i="62"/>
  <c r="L61" i="62"/>
  <c r="J61" i="62"/>
  <c r="F61" i="62"/>
  <c r="V60" i="62"/>
  <c r="R60" i="62"/>
  <c r="S60" i="62" s="1"/>
  <c r="O60" i="62"/>
  <c r="L60" i="62"/>
  <c r="J60" i="62"/>
  <c r="F60" i="62"/>
  <c r="V59" i="62"/>
  <c r="R59" i="62"/>
  <c r="S59" i="62" s="1"/>
  <c r="O59" i="62"/>
  <c r="J59" i="62"/>
  <c r="F59" i="62"/>
  <c r="V58" i="62"/>
  <c r="R58" i="62"/>
  <c r="S58" i="62" s="1"/>
  <c r="O58" i="62"/>
  <c r="J58" i="62"/>
  <c r="F58" i="62"/>
  <c r="V57" i="62"/>
  <c r="R57" i="62"/>
  <c r="S57" i="62" s="1"/>
  <c r="O57" i="62"/>
  <c r="J57" i="62"/>
  <c r="F57" i="62"/>
  <c r="V56" i="62"/>
  <c r="R56" i="62"/>
  <c r="S56" i="62" s="1"/>
  <c r="O56" i="62"/>
  <c r="J56" i="62"/>
  <c r="F56" i="62"/>
  <c r="V55" i="62"/>
  <c r="R55" i="62"/>
  <c r="S55" i="62" s="1"/>
  <c r="O55" i="62"/>
  <c r="J55" i="62"/>
  <c r="F55" i="62"/>
  <c r="V54" i="62"/>
  <c r="R54" i="62"/>
  <c r="S54" i="62" s="1"/>
  <c r="O54" i="62"/>
  <c r="J54" i="62"/>
  <c r="F54" i="62"/>
  <c r="V53" i="62"/>
  <c r="R53" i="62"/>
  <c r="S53" i="62" s="1"/>
  <c r="O53" i="62"/>
  <c r="J53" i="62"/>
  <c r="F53" i="62"/>
  <c r="O3" i="66"/>
  <c r="O3" i="65"/>
  <c r="V52" i="62"/>
  <c r="R52" i="62"/>
  <c r="S52" i="62" s="1"/>
  <c r="O52" i="62"/>
  <c r="L52" i="62"/>
  <c r="J52" i="62"/>
  <c r="F52" i="62"/>
  <c r="V51" i="62"/>
  <c r="R51" i="62"/>
  <c r="S51" i="62" s="1"/>
  <c r="O51" i="62"/>
  <c r="L51" i="62"/>
  <c r="J51" i="62"/>
  <c r="F51" i="62"/>
  <c r="V50" i="62"/>
  <c r="R50" i="62"/>
  <c r="S50" i="62" s="1"/>
  <c r="O50" i="62"/>
  <c r="L50" i="62"/>
  <c r="J50" i="62"/>
  <c r="F50" i="62"/>
  <c r="V49" i="62"/>
  <c r="R49" i="62"/>
  <c r="S49" i="62" s="1"/>
  <c r="O49" i="62"/>
  <c r="L49" i="62"/>
  <c r="J49" i="62"/>
  <c r="F49" i="62"/>
  <c r="V48" i="62"/>
  <c r="R48" i="62"/>
  <c r="S48" i="62" s="1"/>
  <c r="O48" i="62"/>
  <c r="L48" i="62"/>
  <c r="J48" i="62"/>
  <c r="F48" i="62"/>
  <c r="V47" i="62"/>
  <c r="R47" i="62"/>
  <c r="S47" i="62" s="1"/>
  <c r="O47" i="62"/>
  <c r="L47" i="62"/>
  <c r="J47" i="62"/>
  <c r="F47" i="62"/>
  <c r="V46" i="62"/>
  <c r="R46" i="62"/>
  <c r="S46" i="62" s="1"/>
  <c r="O46" i="62"/>
  <c r="L46" i="62"/>
  <c r="J46" i="62"/>
  <c r="F46" i="62"/>
  <c r="V45" i="62"/>
  <c r="R45" i="62"/>
  <c r="S45" i="62" s="1"/>
  <c r="O45" i="62"/>
  <c r="L45" i="62"/>
  <c r="J45" i="62"/>
  <c r="F45" i="62"/>
  <c r="V44" i="62"/>
  <c r="R44" i="62"/>
  <c r="S44" i="62" s="1"/>
  <c r="O44" i="62"/>
  <c r="L44" i="62"/>
  <c r="J44" i="62"/>
  <c r="F44" i="62"/>
  <c r="V43" i="62"/>
  <c r="R43" i="62"/>
  <c r="S43" i="62" s="1"/>
  <c r="O43" i="62"/>
  <c r="L43" i="62"/>
  <c r="J43" i="62"/>
  <c r="F43" i="62"/>
  <c r="V42" i="62"/>
  <c r="R42" i="62"/>
  <c r="S42" i="62" s="1"/>
  <c r="O42" i="62"/>
  <c r="L42" i="62"/>
  <c r="J42" i="62"/>
  <c r="F42" i="62"/>
  <c r="V41" i="62"/>
  <c r="R41" i="62"/>
  <c r="S41" i="62" s="1"/>
  <c r="O41" i="62"/>
  <c r="L41" i="62"/>
  <c r="J41" i="62"/>
  <c r="F41" i="62"/>
  <c r="V40" i="62"/>
  <c r="R40" i="62"/>
  <c r="S40" i="62" s="1"/>
  <c r="O40" i="62"/>
  <c r="L40" i="62"/>
  <c r="J40" i="62"/>
  <c r="F40" i="62"/>
  <c r="V39" i="62"/>
  <c r="R39" i="62"/>
  <c r="S39" i="62" s="1"/>
  <c r="O39" i="62"/>
  <c r="L39" i="62"/>
  <c r="J39" i="62"/>
  <c r="F39" i="62"/>
  <c r="V38" i="62"/>
  <c r="R38" i="62"/>
  <c r="S38" i="62" s="1"/>
  <c r="O38" i="62"/>
  <c r="L38" i="62"/>
  <c r="J38" i="62"/>
  <c r="F38" i="62"/>
  <c r="V37" i="62"/>
  <c r="R37" i="62"/>
  <c r="S37" i="62" s="1"/>
  <c r="O37" i="62"/>
  <c r="L37" i="62"/>
  <c r="J37" i="62"/>
  <c r="F37" i="62"/>
  <c r="V36" i="62"/>
  <c r="R36" i="62"/>
  <c r="S36" i="62" s="1"/>
  <c r="O36" i="62"/>
  <c r="L36" i="62"/>
  <c r="J36" i="62"/>
  <c r="F36" i="62"/>
  <c r="V35" i="62"/>
  <c r="R35" i="62"/>
  <c r="S35" i="62" s="1"/>
  <c r="O35" i="62"/>
  <c r="L35" i="62"/>
  <c r="J35" i="62"/>
  <c r="F35" i="62"/>
  <c r="V34" i="62"/>
  <c r="R34" i="62"/>
  <c r="S34" i="62" s="1"/>
  <c r="O34" i="62"/>
  <c r="L34" i="62"/>
  <c r="J34" i="62"/>
  <c r="F34" i="62"/>
  <c r="V33" i="62"/>
  <c r="R33" i="62"/>
  <c r="S33" i="62" s="1"/>
  <c r="O33" i="62"/>
  <c r="L33" i="62"/>
  <c r="J33" i="62"/>
  <c r="F33" i="62"/>
  <c r="V32" i="62"/>
  <c r="R32" i="62"/>
  <c r="S32" i="62" s="1"/>
  <c r="O32" i="62"/>
  <c r="L32" i="62"/>
  <c r="J32" i="62"/>
  <c r="F32" i="62"/>
  <c r="V31" i="62"/>
  <c r="R31" i="62"/>
  <c r="S31" i="62" s="1"/>
  <c r="O31" i="62"/>
  <c r="L31" i="62"/>
  <c r="J31" i="62"/>
  <c r="F31" i="62"/>
  <c r="V30" i="62"/>
  <c r="R30" i="62"/>
  <c r="S30" i="62" s="1"/>
  <c r="O30" i="62"/>
  <c r="L30" i="62"/>
  <c r="J30" i="62"/>
  <c r="F30" i="62"/>
  <c r="V29" i="62"/>
  <c r="R29" i="62"/>
  <c r="S29" i="62" s="1"/>
  <c r="O29" i="62"/>
  <c r="L29" i="62"/>
  <c r="J29" i="62"/>
  <c r="F29" i="62"/>
  <c r="V28" i="62"/>
  <c r="R28" i="62"/>
  <c r="S28" i="62" s="1"/>
  <c r="O28" i="62"/>
  <c r="L28" i="62"/>
  <c r="J28" i="62"/>
  <c r="F28" i="62"/>
  <c r="V27" i="62"/>
  <c r="R27" i="62"/>
  <c r="S27" i="62" s="1"/>
  <c r="O27" i="62"/>
  <c r="L27" i="62"/>
  <c r="J27" i="62"/>
  <c r="F27" i="62"/>
  <c r="V26" i="62"/>
  <c r="R26" i="62"/>
  <c r="S26" i="62" s="1"/>
  <c r="O26" i="62"/>
  <c r="L26" i="62"/>
  <c r="J26" i="62"/>
  <c r="F26" i="62"/>
  <c r="V25" i="62"/>
  <c r="R25" i="62"/>
  <c r="S25" i="62" s="1"/>
  <c r="O25" i="62"/>
  <c r="L25" i="62"/>
  <c r="J25" i="62"/>
  <c r="F25" i="62"/>
  <c r="V24" i="62"/>
  <c r="R24" i="62"/>
  <c r="S24" i="62" s="1"/>
  <c r="O24" i="62"/>
  <c r="L24" i="62"/>
  <c r="J24" i="62"/>
  <c r="F24" i="62"/>
  <c r="V23" i="62"/>
  <c r="R23" i="62"/>
  <c r="S23" i="62" s="1"/>
  <c r="O23" i="62"/>
  <c r="L23" i="62"/>
  <c r="J23" i="62"/>
  <c r="F23" i="62"/>
  <c r="V22" i="62"/>
  <c r="R22" i="62"/>
  <c r="S22" i="62" s="1"/>
  <c r="O22" i="62"/>
  <c r="L22" i="62"/>
  <c r="J22" i="62"/>
  <c r="F22" i="62"/>
  <c r="V21" i="62"/>
  <c r="R21" i="62"/>
  <c r="S21" i="62" s="1"/>
  <c r="O21" i="62"/>
  <c r="L21" i="62"/>
  <c r="J21" i="62"/>
  <c r="F21" i="62"/>
  <c r="V20" i="62"/>
  <c r="R20" i="62"/>
  <c r="S20" i="62" s="1"/>
  <c r="O20" i="62"/>
  <c r="L20" i="62"/>
  <c r="J20" i="62"/>
  <c r="F20" i="62"/>
  <c r="V19" i="62"/>
  <c r="R19" i="62"/>
  <c r="S19" i="62" s="1"/>
  <c r="O19" i="62"/>
  <c r="L19" i="62"/>
  <c r="J19" i="62"/>
  <c r="F19" i="62"/>
  <c r="V18" i="62"/>
  <c r="R18" i="62"/>
  <c r="S18" i="62" s="1"/>
  <c r="O18" i="62"/>
  <c r="L18" i="62"/>
  <c r="J18" i="62"/>
  <c r="F18" i="62"/>
  <c r="V17" i="62"/>
  <c r="R17" i="62"/>
  <c r="S17" i="62" s="1"/>
  <c r="O17" i="62"/>
  <c r="L17" i="62"/>
  <c r="J17" i="62"/>
  <c r="F17" i="62"/>
  <c r="V16" i="62"/>
  <c r="R16" i="62"/>
  <c r="S16" i="62" s="1"/>
  <c r="O16" i="62"/>
  <c r="L16" i="62"/>
  <c r="J16" i="62"/>
  <c r="F16" i="62"/>
  <c r="V15" i="62"/>
  <c r="R15" i="62"/>
  <c r="S15" i="62" s="1"/>
  <c r="O15" i="62"/>
  <c r="L15" i="62"/>
  <c r="J15" i="62"/>
  <c r="F15" i="62"/>
  <c r="V14" i="62"/>
  <c r="R14" i="62"/>
  <c r="S14" i="62" s="1"/>
  <c r="O14" i="62"/>
  <c r="L14" i="62"/>
  <c r="J14" i="62"/>
  <c r="F14" i="62"/>
  <c r="V13" i="62"/>
  <c r="R13" i="62"/>
  <c r="S13" i="62" s="1"/>
  <c r="O13" i="62"/>
  <c r="L13" i="62"/>
  <c r="J13" i="62"/>
  <c r="F13" i="62"/>
  <c r="V12" i="62"/>
  <c r="R12" i="62"/>
  <c r="S12" i="62" s="1"/>
  <c r="O12" i="62"/>
  <c r="L12" i="62"/>
  <c r="J12" i="62"/>
  <c r="F12" i="62"/>
  <c r="V11" i="62"/>
  <c r="R11" i="62"/>
  <c r="S11" i="62" s="1"/>
  <c r="O11" i="62"/>
  <c r="L11" i="62"/>
  <c r="J11" i="62"/>
  <c r="F11" i="62"/>
  <c r="V10" i="62"/>
  <c r="R10" i="62"/>
  <c r="S10" i="62" s="1"/>
  <c r="O10" i="62"/>
  <c r="L10" i="62"/>
  <c r="J10" i="62"/>
  <c r="F10" i="62"/>
  <c r="V9" i="62"/>
  <c r="R9" i="62"/>
  <c r="S9" i="62" s="1"/>
  <c r="O9" i="62"/>
  <c r="L9" i="62"/>
  <c r="J9" i="62"/>
  <c r="F9" i="62"/>
  <c r="V8" i="62"/>
  <c r="R8" i="62"/>
  <c r="S8" i="62" s="1"/>
  <c r="O8" i="62"/>
  <c r="L8" i="62"/>
  <c r="J8" i="62"/>
  <c r="F8" i="62"/>
  <c r="V7" i="62"/>
  <c r="R7" i="62"/>
  <c r="S7" i="62" s="1"/>
  <c r="O7" i="62"/>
  <c r="L7" i="62"/>
  <c r="J7" i="62"/>
  <c r="F7" i="62"/>
  <c r="V6" i="62"/>
  <c r="R6" i="62"/>
  <c r="S6" i="62" s="1"/>
  <c r="O6" i="62"/>
  <c r="L6" i="62"/>
  <c r="J6" i="62"/>
  <c r="F6" i="62"/>
  <c r="V5" i="62"/>
  <c r="R5" i="62"/>
  <c r="S5" i="62" s="1"/>
  <c r="O5" i="62"/>
  <c r="L5" i="62"/>
  <c r="J5" i="62"/>
  <c r="F5" i="62"/>
  <c r="V4" i="62"/>
  <c r="R4" i="62"/>
  <c r="S4" i="62" s="1"/>
  <c r="O4" i="62"/>
  <c r="L4" i="62"/>
  <c r="J4" i="62"/>
  <c r="F4" i="62"/>
  <c r="V3" i="62"/>
  <c r="R3" i="62"/>
  <c r="S3" i="62" s="1"/>
  <c r="O3" i="62"/>
  <c r="L3" i="62"/>
  <c r="J3" i="62"/>
  <c r="F3" i="62"/>
  <c r="Y54" i="62" l="1"/>
  <c r="Y122" i="62"/>
  <c r="Y126" i="62"/>
  <c r="Y128" i="62"/>
  <c r="Y130" i="62"/>
  <c r="Y132" i="62"/>
  <c r="Y166" i="62"/>
  <c r="Y22" i="62"/>
  <c r="Y52" i="62"/>
  <c r="Y58" i="62"/>
  <c r="Y161" i="62"/>
  <c r="Y164" i="62"/>
  <c r="Y32" i="62"/>
  <c r="Y34" i="62"/>
  <c r="Y35" i="62"/>
  <c r="Y40" i="62"/>
  <c r="Y43" i="62"/>
  <c r="Y44" i="62"/>
  <c r="Y60" i="62"/>
  <c r="Y94" i="62"/>
  <c r="Y96" i="62"/>
  <c r="Y99" i="62"/>
  <c r="Y108" i="62"/>
  <c r="Y153" i="62"/>
  <c r="Y155" i="62"/>
  <c r="Y186" i="62"/>
  <c r="Y193" i="62"/>
  <c r="Y115" i="62"/>
  <c r="Y19" i="62"/>
  <c r="Y27" i="62"/>
  <c r="Y46" i="62"/>
  <c r="Y49" i="62"/>
  <c r="Y71" i="62"/>
  <c r="Y72" i="62"/>
  <c r="Y75" i="62"/>
  <c r="Y89" i="62"/>
  <c r="Y158" i="62"/>
  <c r="Y159" i="62"/>
  <c r="Y173" i="62"/>
  <c r="Y195" i="62"/>
  <c r="Y112" i="62"/>
  <c r="Y4" i="62"/>
  <c r="Y6" i="62"/>
  <c r="Y182" i="62"/>
  <c r="Y39" i="62"/>
  <c r="Y110" i="62"/>
  <c r="Y117" i="62"/>
  <c r="Y3" i="62"/>
  <c r="Y10" i="62"/>
  <c r="Y15" i="62"/>
  <c r="Y18" i="62"/>
  <c r="Y31" i="62"/>
  <c r="Y37" i="62"/>
  <c r="Y95" i="62"/>
  <c r="Y109" i="62"/>
  <c r="Y183" i="62"/>
  <c r="Y116" i="62"/>
  <c r="Y20" i="62"/>
  <c r="Y24" i="62"/>
  <c r="Y62" i="62"/>
  <c r="Y65" i="62"/>
  <c r="Y87" i="62"/>
  <c r="Y88" i="62"/>
  <c r="Y107" i="62"/>
  <c r="Y111" i="62"/>
  <c r="Y156" i="62"/>
  <c r="Y170" i="62"/>
  <c r="Y177" i="62"/>
  <c r="Y180" i="62"/>
  <c r="Y114" i="62"/>
  <c r="Y123" i="62"/>
  <c r="Y125" i="62"/>
  <c r="Y11" i="62"/>
  <c r="Y13" i="62"/>
  <c r="Y28" i="62"/>
  <c r="Y41" i="62"/>
  <c r="Y47" i="62"/>
  <c r="Y50" i="62"/>
  <c r="Y56" i="62"/>
  <c r="Y70" i="62"/>
  <c r="Y73" i="62"/>
  <c r="Y77" i="62"/>
  <c r="Y80" i="62"/>
  <c r="Y83" i="62"/>
  <c r="Y97" i="62"/>
  <c r="Y101" i="62"/>
  <c r="Y104" i="62"/>
  <c r="Y147" i="62"/>
  <c r="Y150" i="62"/>
  <c r="Y167" i="62"/>
  <c r="Y189" i="62"/>
  <c r="Y191" i="62"/>
  <c r="Y196" i="62"/>
  <c r="Y137" i="62"/>
  <c r="Y139" i="62"/>
  <c r="Y145" i="62"/>
  <c r="Y5" i="62"/>
  <c r="Y9" i="62"/>
  <c r="Y14" i="62"/>
  <c r="Y16" i="62"/>
  <c r="Y17" i="62"/>
  <c r="Y23" i="62"/>
  <c r="Y26" i="62"/>
  <c r="Y29" i="62"/>
  <c r="Y30" i="62"/>
  <c r="Y33" i="62"/>
  <c r="Y36" i="62"/>
  <c r="Y42" i="62"/>
  <c r="Y45" i="62"/>
  <c r="Y53" i="62"/>
  <c r="Y55" i="62"/>
  <c r="Y57" i="62"/>
  <c r="Y59" i="62"/>
  <c r="Y63" i="62"/>
  <c r="Y64" i="62"/>
  <c r="Y67" i="62"/>
  <c r="Y69" i="62"/>
  <c r="Y74" i="62"/>
  <c r="Y81" i="62"/>
  <c r="Y82" i="62"/>
  <c r="Y85" i="62"/>
  <c r="Y90" i="62"/>
  <c r="Y93" i="62"/>
  <c r="Y98" i="62"/>
  <c r="Y103" i="62"/>
  <c r="Y105" i="62"/>
  <c r="Y106" i="62"/>
  <c r="Y154" i="62"/>
  <c r="Y157" i="62"/>
  <c r="Y165" i="62"/>
  <c r="Y168" i="62"/>
  <c r="Y171" i="62"/>
  <c r="Y174" i="62"/>
  <c r="Y181" i="62"/>
  <c r="Y184" i="62"/>
  <c r="Y187" i="62"/>
  <c r="Y190" i="62"/>
  <c r="Y194" i="62"/>
  <c r="Y197" i="62"/>
  <c r="Y119" i="62"/>
  <c r="Y121" i="62"/>
  <c r="Y124" i="62"/>
  <c r="Y127" i="62"/>
  <c r="Y129" i="62"/>
  <c r="Y131" i="62"/>
  <c r="Y134" i="62"/>
  <c r="Y136" i="62"/>
  <c r="Y140" i="62"/>
  <c r="Y142" i="62"/>
  <c r="Y38" i="62"/>
  <c r="Y51" i="62"/>
  <c r="Y61" i="62"/>
  <c r="Y66" i="62"/>
  <c r="Y76" i="62"/>
  <c r="Y79" i="62"/>
  <c r="Y84" i="62"/>
  <c r="Y86" i="62"/>
  <c r="Y91" i="62"/>
  <c r="Y92" i="62"/>
  <c r="Y100" i="62"/>
  <c r="Y102" i="62"/>
  <c r="Y146" i="62"/>
  <c r="Y149" i="62"/>
  <c r="Y151" i="62"/>
  <c r="Y162" i="62"/>
  <c r="Y169" i="62"/>
  <c r="Y175" i="62"/>
  <c r="Y178" i="62"/>
  <c r="Y185" i="62"/>
  <c r="Y198" i="62"/>
  <c r="Y113" i="62"/>
  <c r="Y118" i="62"/>
  <c r="Y120" i="62"/>
  <c r="Y133" i="62"/>
  <c r="Y141" i="62"/>
  <c r="Y138" i="62"/>
  <c r="Y143" i="62"/>
  <c r="Y135" i="62"/>
  <c r="Y152" i="62"/>
  <c r="Y148" i="62"/>
  <c r="Y172" i="62"/>
  <c r="Y188" i="62"/>
  <c r="Y160" i="62"/>
  <c r="Y163" i="62"/>
  <c r="Y176" i="62"/>
  <c r="Y179" i="62"/>
  <c r="Y192" i="62"/>
  <c r="Y78" i="62"/>
  <c r="Y68" i="62"/>
  <c r="Y7" i="62"/>
  <c r="Y48" i="62"/>
  <c r="Y21" i="62"/>
  <c r="Y25" i="62"/>
  <c r="Y8" i="62"/>
  <c r="Y12" i="62"/>
  <c r="R49" i="103"/>
  <c r="S49" i="103" s="1"/>
  <c r="J49" i="103"/>
  <c r="J41" i="103"/>
  <c r="L49" i="103"/>
  <c r="O49" i="103"/>
  <c r="O41" i="103"/>
  <c r="F49" i="103"/>
  <c r="Y49" i="103" l="1"/>
  <c r="Y2" i="62"/>
  <c r="C15" i="59"/>
  <c r="C12" i="59"/>
  <c r="I56" i="103"/>
  <c r="H56" i="103"/>
  <c r="G56" i="103"/>
  <c r="C21" i="59" s="1"/>
  <c r="V52" i="103"/>
  <c r="R52" i="103"/>
  <c r="S52" i="103" s="1"/>
  <c r="O52" i="103"/>
  <c r="L52" i="103"/>
  <c r="J52" i="103"/>
  <c r="F52" i="103"/>
  <c r="Y52" i="103" s="1"/>
  <c r="Z52" i="103" s="1"/>
  <c r="V44" i="103"/>
  <c r="R44" i="103"/>
  <c r="S44" i="103" s="1"/>
  <c r="O44" i="103"/>
  <c r="L44" i="103"/>
  <c r="J44" i="103"/>
  <c r="F44" i="103"/>
  <c r="V51" i="103"/>
  <c r="R51" i="103"/>
  <c r="S51" i="103" s="1"/>
  <c r="O51" i="103"/>
  <c r="L51" i="103"/>
  <c r="J51" i="103"/>
  <c r="F51" i="103"/>
  <c r="V43" i="103"/>
  <c r="R43" i="103"/>
  <c r="S43" i="103" s="1"/>
  <c r="O43" i="103"/>
  <c r="L43" i="103"/>
  <c r="J43" i="103"/>
  <c r="F43" i="103"/>
  <c r="V50" i="103"/>
  <c r="R50" i="103"/>
  <c r="S50" i="103" s="1"/>
  <c r="O50" i="103"/>
  <c r="L50" i="103"/>
  <c r="J50" i="103"/>
  <c r="F50" i="103"/>
  <c r="V42" i="103"/>
  <c r="S42" i="103"/>
  <c r="R42" i="103"/>
  <c r="O42" i="103"/>
  <c r="L42" i="103"/>
  <c r="J42" i="103"/>
  <c r="F42" i="103"/>
  <c r="V41" i="103"/>
  <c r="R41" i="103"/>
  <c r="S41" i="103" s="1"/>
  <c r="L41" i="103"/>
  <c r="F41" i="103"/>
  <c r="V40" i="103"/>
  <c r="R40" i="103"/>
  <c r="S40" i="103" s="1"/>
  <c r="O40" i="103"/>
  <c r="L40" i="103"/>
  <c r="J40" i="103"/>
  <c r="F40" i="103"/>
  <c r="V39" i="103"/>
  <c r="R39" i="103"/>
  <c r="S39" i="103" s="1"/>
  <c r="O39" i="103"/>
  <c r="L39" i="103"/>
  <c r="J39" i="103"/>
  <c r="F39" i="103"/>
  <c r="V38" i="103"/>
  <c r="S38" i="103"/>
  <c r="R38" i="103"/>
  <c r="O38" i="103"/>
  <c r="L38" i="103"/>
  <c r="J38" i="103"/>
  <c r="F38" i="103"/>
  <c r="V37" i="103"/>
  <c r="R37" i="103"/>
  <c r="S37" i="103" s="1"/>
  <c r="O37" i="103"/>
  <c r="L37" i="103"/>
  <c r="J37" i="103"/>
  <c r="F37" i="103"/>
  <c r="V36" i="103"/>
  <c r="R36" i="103"/>
  <c r="S36" i="103" s="1"/>
  <c r="O36" i="103"/>
  <c r="L36" i="103"/>
  <c r="J36" i="103"/>
  <c r="F36" i="103"/>
  <c r="V35" i="103"/>
  <c r="R35" i="103"/>
  <c r="S35" i="103" s="1"/>
  <c r="O35" i="103"/>
  <c r="L35" i="103"/>
  <c r="J35" i="103"/>
  <c r="F35" i="103"/>
  <c r="V34" i="103"/>
  <c r="R34" i="103"/>
  <c r="S34" i="103" s="1"/>
  <c r="O34" i="103"/>
  <c r="L34" i="103"/>
  <c r="J34" i="103"/>
  <c r="F34" i="103"/>
  <c r="V33" i="103"/>
  <c r="R33" i="103"/>
  <c r="S33" i="103" s="1"/>
  <c r="O33" i="103"/>
  <c r="L33" i="103"/>
  <c r="J33" i="103"/>
  <c r="F33" i="103"/>
  <c r="V32" i="103"/>
  <c r="R32" i="103"/>
  <c r="S32" i="103" s="1"/>
  <c r="O32" i="103"/>
  <c r="L32" i="103"/>
  <c r="J32" i="103"/>
  <c r="F32" i="103"/>
  <c r="V31" i="103"/>
  <c r="R31" i="103"/>
  <c r="S31" i="103" s="1"/>
  <c r="O31" i="103"/>
  <c r="L31" i="103"/>
  <c r="J31" i="103"/>
  <c r="F31" i="103"/>
  <c r="V30" i="103"/>
  <c r="S30" i="103"/>
  <c r="R30" i="103"/>
  <c r="O30" i="103"/>
  <c r="L30" i="103"/>
  <c r="J30" i="103"/>
  <c r="F30" i="103"/>
  <c r="V29" i="103"/>
  <c r="R29" i="103"/>
  <c r="S29" i="103" s="1"/>
  <c r="O29" i="103"/>
  <c r="L29" i="103"/>
  <c r="J29" i="103"/>
  <c r="F29" i="103"/>
  <c r="V28" i="103"/>
  <c r="R28" i="103"/>
  <c r="S28" i="103" s="1"/>
  <c r="O28" i="103"/>
  <c r="L28" i="103"/>
  <c r="J28" i="103"/>
  <c r="F28" i="103"/>
  <c r="V27" i="103"/>
  <c r="R27" i="103"/>
  <c r="S27" i="103" s="1"/>
  <c r="O27" i="103"/>
  <c r="L27" i="103"/>
  <c r="J27" i="103"/>
  <c r="F27" i="103"/>
  <c r="V26" i="103"/>
  <c r="R26" i="103"/>
  <c r="S26" i="103" s="1"/>
  <c r="O26" i="103"/>
  <c r="L26" i="103"/>
  <c r="J26" i="103"/>
  <c r="F26" i="103"/>
  <c r="V25" i="103"/>
  <c r="R25" i="103"/>
  <c r="S25" i="103" s="1"/>
  <c r="O25" i="103"/>
  <c r="L25" i="103"/>
  <c r="J25" i="103"/>
  <c r="F25" i="103"/>
  <c r="V24" i="103"/>
  <c r="R24" i="103"/>
  <c r="S24" i="103" s="1"/>
  <c r="O24" i="103"/>
  <c r="L24" i="103"/>
  <c r="J24" i="103"/>
  <c r="F24" i="103"/>
  <c r="V23" i="103"/>
  <c r="R23" i="103"/>
  <c r="S23" i="103" s="1"/>
  <c r="O23" i="103"/>
  <c r="L23" i="103"/>
  <c r="J23" i="103"/>
  <c r="F23" i="103"/>
  <c r="V22" i="103"/>
  <c r="R22" i="103"/>
  <c r="S22" i="103" s="1"/>
  <c r="O22" i="103"/>
  <c r="L22" i="103"/>
  <c r="J22" i="103"/>
  <c r="F22" i="103"/>
  <c r="V48" i="103"/>
  <c r="R48" i="103"/>
  <c r="S48" i="103" s="1"/>
  <c r="O48" i="103"/>
  <c r="L48" i="103"/>
  <c r="J48" i="103"/>
  <c r="F48" i="103"/>
  <c r="V21" i="103"/>
  <c r="S21" i="103"/>
  <c r="R21" i="103"/>
  <c r="O21" i="103"/>
  <c r="L21" i="103"/>
  <c r="J21" i="103"/>
  <c r="F21" i="103"/>
  <c r="V20" i="103"/>
  <c r="R20" i="103"/>
  <c r="S20" i="103" s="1"/>
  <c r="O20" i="103"/>
  <c r="L20" i="103"/>
  <c r="J20" i="103"/>
  <c r="F20" i="103"/>
  <c r="V19" i="103"/>
  <c r="R19" i="103"/>
  <c r="S19" i="103" s="1"/>
  <c r="O19" i="103"/>
  <c r="L19" i="103"/>
  <c r="J19" i="103"/>
  <c r="F19" i="103"/>
  <c r="V18" i="103"/>
  <c r="R18" i="103"/>
  <c r="S18" i="103" s="1"/>
  <c r="O18" i="103"/>
  <c r="L18" i="103"/>
  <c r="J18" i="103"/>
  <c r="F18" i="103"/>
  <c r="V17" i="103"/>
  <c r="R17" i="103"/>
  <c r="S17" i="103" s="1"/>
  <c r="O17" i="103"/>
  <c r="L17" i="103"/>
  <c r="J17" i="103"/>
  <c r="F17" i="103"/>
  <c r="V16" i="103"/>
  <c r="R16" i="103"/>
  <c r="S16" i="103" s="1"/>
  <c r="O16" i="103"/>
  <c r="L16" i="103"/>
  <c r="J16" i="103"/>
  <c r="F16" i="103"/>
  <c r="V15" i="103"/>
  <c r="S15" i="103"/>
  <c r="R15" i="103"/>
  <c r="O15" i="103"/>
  <c r="L15" i="103"/>
  <c r="J15" i="103"/>
  <c r="F15" i="103"/>
  <c r="V14" i="103"/>
  <c r="R14" i="103"/>
  <c r="S14" i="103" s="1"/>
  <c r="O14" i="103"/>
  <c r="L14" i="103"/>
  <c r="J14" i="103"/>
  <c r="F14" i="103"/>
  <c r="V13" i="103"/>
  <c r="R13" i="103"/>
  <c r="S13" i="103" s="1"/>
  <c r="O13" i="103"/>
  <c r="L13" i="103"/>
  <c r="J13" i="103"/>
  <c r="F13" i="103"/>
  <c r="V12" i="103"/>
  <c r="R12" i="103"/>
  <c r="S12" i="103" s="1"/>
  <c r="O12" i="103"/>
  <c r="L12" i="103"/>
  <c r="J12" i="103"/>
  <c r="F12" i="103"/>
  <c r="V11" i="103"/>
  <c r="R11" i="103"/>
  <c r="S11" i="103" s="1"/>
  <c r="O11" i="103"/>
  <c r="L11" i="103"/>
  <c r="J11" i="103"/>
  <c r="F11" i="103"/>
  <c r="V55" i="103"/>
  <c r="R55" i="103"/>
  <c r="S55" i="103" s="1"/>
  <c r="O55" i="103"/>
  <c r="L55" i="103"/>
  <c r="J55" i="103"/>
  <c r="F55" i="103"/>
  <c r="V10" i="103"/>
  <c r="R10" i="103"/>
  <c r="S10" i="103" s="1"/>
  <c r="O10" i="103"/>
  <c r="L10" i="103"/>
  <c r="J10" i="103"/>
  <c r="F10" i="103"/>
  <c r="V9" i="103"/>
  <c r="R9" i="103"/>
  <c r="S9" i="103" s="1"/>
  <c r="O9" i="103"/>
  <c r="L9" i="103"/>
  <c r="J9" i="103"/>
  <c r="F9" i="103"/>
  <c r="V8" i="103"/>
  <c r="R8" i="103"/>
  <c r="S8" i="103" s="1"/>
  <c r="O8" i="103"/>
  <c r="L8" i="103"/>
  <c r="J8" i="103"/>
  <c r="F8" i="103"/>
  <c r="V7" i="103"/>
  <c r="R7" i="103"/>
  <c r="S7" i="103" s="1"/>
  <c r="O7" i="103"/>
  <c r="L7" i="103"/>
  <c r="J7" i="103"/>
  <c r="F7" i="103"/>
  <c r="V6" i="103"/>
  <c r="S6" i="103"/>
  <c r="R6" i="103"/>
  <c r="O6" i="103"/>
  <c r="L6" i="103"/>
  <c r="J6" i="103"/>
  <c r="F6" i="103"/>
  <c r="V5" i="103"/>
  <c r="R5" i="103"/>
  <c r="S5" i="103" s="1"/>
  <c r="O5" i="103"/>
  <c r="L5" i="103"/>
  <c r="J5" i="103"/>
  <c r="F5" i="103"/>
  <c r="V47" i="103"/>
  <c r="R47" i="103"/>
  <c r="S47" i="103" s="1"/>
  <c r="O47" i="103"/>
  <c r="L47" i="103"/>
  <c r="J47" i="103"/>
  <c r="F47" i="103"/>
  <c r="V54" i="103"/>
  <c r="R54" i="103"/>
  <c r="S54" i="103" s="1"/>
  <c r="O54" i="103"/>
  <c r="L54" i="103"/>
  <c r="J54" i="103"/>
  <c r="F54" i="103"/>
  <c r="V4" i="103"/>
  <c r="R4" i="103"/>
  <c r="S4" i="103" s="1"/>
  <c r="O4" i="103"/>
  <c r="L4" i="103"/>
  <c r="J4" i="103"/>
  <c r="F4" i="103"/>
  <c r="V3" i="103"/>
  <c r="R3" i="103"/>
  <c r="S3" i="103" s="1"/>
  <c r="O3" i="103"/>
  <c r="L3" i="103"/>
  <c r="J3" i="103"/>
  <c r="F3" i="103"/>
  <c r="V53" i="103"/>
  <c r="R53" i="103"/>
  <c r="S53" i="103" s="1"/>
  <c r="O53" i="103"/>
  <c r="L53" i="103"/>
  <c r="J53" i="103"/>
  <c r="F53" i="103"/>
  <c r="V46" i="103"/>
  <c r="R46" i="103"/>
  <c r="S46" i="103" s="1"/>
  <c r="Y46" i="103" s="1"/>
  <c r="Z46" i="103" s="1"/>
  <c r="O46" i="103"/>
  <c r="L46" i="103"/>
  <c r="J46" i="103"/>
  <c r="F46" i="103"/>
  <c r="V45" i="103"/>
  <c r="R45" i="103"/>
  <c r="S45" i="103" s="1"/>
  <c r="O45" i="103"/>
  <c r="L45" i="103"/>
  <c r="J45" i="103"/>
  <c r="F45" i="103"/>
  <c r="Y2" i="103"/>
  <c r="I11" i="99"/>
  <c r="H11" i="99"/>
  <c r="G11" i="99"/>
  <c r="C20" i="59" s="1"/>
  <c r="V10" i="99"/>
  <c r="R10" i="99"/>
  <c r="S10" i="99" s="1"/>
  <c r="O10" i="99"/>
  <c r="L10" i="99"/>
  <c r="J10" i="99"/>
  <c r="F10" i="99"/>
  <c r="V9" i="99"/>
  <c r="R9" i="99"/>
  <c r="S9" i="99" s="1"/>
  <c r="Y9" i="99" s="1"/>
  <c r="Z9" i="99" s="1"/>
  <c r="O9" i="99"/>
  <c r="L9" i="99"/>
  <c r="J9" i="99"/>
  <c r="F9" i="99"/>
  <c r="V8" i="99"/>
  <c r="R8" i="99"/>
  <c r="S8" i="99" s="1"/>
  <c r="O8" i="99"/>
  <c r="L8" i="99"/>
  <c r="J8" i="99"/>
  <c r="F8" i="99"/>
  <c r="V7" i="99"/>
  <c r="S7" i="99"/>
  <c r="R7" i="99"/>
  <c r="O7" i="99"/>
  <c r="L7" i="99"/>
  <c r="J7" i="99"/>
  <c r="F7" i="99"/>
  <c r="V6" i="99"/>
  <c r="R6" i="99"/>
  <c r="S6" i="99" s="1"/>
  <c r="O6" i="99"/>
  <c r="L6" i="99"/>
  <c r="J6" i="99"/>
  <c r="F6" i="99"/>
  <c r="V5" i="99"/>
  <c r="R5" i="99"/>
  <c r="S5" i="99" s="1"/>
  <c r="O5" i="99"/>
  <c r="L5" i="99"/>
  <c r="J5" i="99"/>
  <c r="F5" i="99"/>
  <c r="V4" i="99"/>
  <c r="R4" i="99"/>
  <c r="S4" i="99" s="1"/>
  <c r="O4" i="99"/>
  <c r="L4" i="99"/>
  <c r="J4" i="99"/>
  <c r="F4" i="99"/>
  <c r="V3" i="99"/>
  <c r="S3" i="99"/>
  <c r="R3" i="99"/>
  <c r="O3" i="99"/>
  <c r="L3" i="99"/>
  <c r="J3" i="99"/>
  <c r="F3" i="99"/>
  <c r="Y2" i="99"/>
  <c r="I18" i="92"/>
  <c r="H18" i="92"/>
  <c r="G18" i="92"/>
  <c r="C19" i="59" s="1"/>
  <c r="V14" i="92"/>
  <c r="R14" i="92"/>
  <c r="S14" i="92" s="1"/>
  <c r="O14" i="92"/>
  <c r="L14" i="92"/>
  <c r="J14" i="92"/>
  <c r="F14" i="92"/>
  <c r="V13" i="92"/>
  <c r="R13" i="92"/>
  <c r="S13" i="92" s="1"/>
  <c r="O13" i="92"/>
  <c r="L13" i="92"/>
  <c r="J13" i="92"/>
  <c r="F13" i="92"/>
  <c r="V12" i="92"/>
  <c r="R12" i="92"/>
  <c r="S12" i="92" s="1"/>
  <c r="O12" i="92"/>
  <c r="L12" i="92"/>
  <c r="J12" i="92"/>
  <c r="F12" i="92"/>
  <c r="V11" i="92"/>
  <c r="S11" i="92"/>
  <c r="R11" i="92"/>
  <c r="O11" i="92"/>
  <c r="L11" i="92"/>
  <c r="J11" i="92"/>
  <c r="F11" i="92"/>
  <c r="V17" i="92"/>
  <c r="R17" i="92"/>
  <c r="S17" i="92" s="1"/>
  <c r="O17" i="92"/>
  <c r="L17" i="92"/>
  <c r="J17" i="92"/>
  <c r="F17" i="92"/>
  <c r="V10" i="92"/>
  <c r="R10" i="92"/>
  <c r="S10" i="92" s="1"/>
  <c r="O10" i="92"/>
  <c r="L10" i="92"/>
  <c r="J10" i="92"/>
  <c r="F10" i="92"/>
  <c r="V9" i="92"/>
  <c r="R9" i="92"/>
  <c r="S9" i="92" s="1"/>
  <c r="O9" i="92"/>
  <c r="L9" i="92"/>
  <c r="J9" i="92"/>
  <c r="F9" i="92"/>
  <c r="V8" i="92"/>
  <c r="R8" i="92"/>
  <c r="S8" i="92" s="1"/>
  <c r="O8" i="92"/>
  <c r="L8" i="92"/>
  <c r="J8" i="92"/>
  <c r="F8" i="92"/>
  <c r="V7" i="92"/>
  <c r="R7" i="92"/>
  <c r="S7" i="92" s="1"/>
  <c r="O7" i="92"/>
  <c r="L7" i="92"/>
  <c r="J7" i="92"/>
  <c r="F7" i="92"/>
  <c r="V6" i="92"/>
  <c r="R6" i="92"/>
  <c r="S6" i="92" s="1"/>
  <c r="O6" i="92"/>
  <c r="L6" i="92"/>
  <c r="J6" i="92"/>
  <c r="F6" i="92"/>
  <c r="V16" i="92"/>
  <c r="R16" i="92"/>
  <c r="S16" i="92" s="1"/>
  <c r="O16" i="92"/>
  <c r="L16" i="92"/>
  <c r="J16" i="92"/>
  <c r="F16" i="92"/>
  <c r="V5" i="92"/>
  <c r="S5" i="92"/>
  <c r="R5" i="92"/>
  <c r="O5" i="92"/>
  <c r="L5" i="92"/>
  <c r="J5" i="92"/>
  <c r="F5" i="92"/>
  <c r="V4" i="92"/>
  <c r="R4" i="92"/>
  <c r="S4" i="92" s="1"/>
  <c r="O4" i="92"/>
  <c r="L4" i="92"/>
  <c r="J4" i="92"/>
  <c r="F4" i="92"/>
  <c r="V15" i="92"/>
  <c r="R15" i="92"/>
  <c r="S15" i="92" s="1"/>
  <c r="O15" i="92"/>
  <c r="L15" i="92"/>
  <c r="J15" i="92"/>
  <c r="F15" i="92"/>
  <c r="V3" i="92"/>
  <c r="R3" i="92"/>
  <c r="S3" i="92" s="1"/>
  <c r="O3" i="92"/>
  <c r="L3" i="92"/>
  <c r="J3" i="92"/>
  <c r="F3" i="92"/>
  <c r="Y2" i="92"/>
  <c r="I14" i="98"/>
  <c r="H14" i="98"/>
  <c r="G14" i="98"/>
  <c r="C18" i="59" s="1"/>
  <c r="V13" i="98"/>
  <c r="S13" i="98"/>
  <c r="R13" i="98"/>
  <c r="O13" i="98"/>
  <c r="L13" i="98"/>
  <c r="J13" i="98"/>
  <c r="Y13" i="98" s="1"/>
  <c r="Z13" i="98" s="1"/>
  <c r="F13" i="98"/>
  <c r="V12" i="98"/>
  <c r="S12" i="98"/>
  <c r="R12" i="98"/>
  <c r="O12" i="98"/>
  <c r="L12" i="98"/>
  <c r="J12" i="98"/>
  <c r="F12" i="98"/>
  <c r="V11" i="98"/>
  <c r="R11" i="98"/>
  <c r="S11" i="98" s="1"/>
  <c r="O11" i="98"/>
  <c r="L11" i="98"/>
  <c r="J11" i="98"/>
  <c r="F11" i="98"/>
  <c r="V10" i="98"/>
  <c r="Y10" i="98" s="1"/>
  <c r="Z10" i="98" s="1"/>
  <c r="S10" i="98"/>
  <c r="R10" i="98"/>
  <c r="O10" i="98"/>
  <c r="L10" i="98"/>
  <c r="J10" i="98"/>
  <c r="F10" i="98"/>
  <c r="V9" i="98"/>
  <c r="S9" i="98"/>
  <c r="R9" i="98"/>
  <c r="O9" i="98"/>
  <c r="L9" i="98"/>
  <c r="J9" i="98"/>
  <c r="Y9" i="98" s="1"/>
  <c r="Z9" i="98" s="1"/>
  <c r="F9" i="98"/>
  <c r="V8" i="98"/>
  <c r="S8" i="98"/>
  <c r="R8" i="98"/>
  <c r="O8" i="98"/>
  <c r="L8" i="98"/>
  <c r="J8" i="98"/>
  <c r="F8" i="98"/>
  <c r="V7" i="98"/>
  <c r="Y7" i="98" s="1"/>
  <c r="Z7" i="98" s="1"/>
  <c r="S7" i="98"/>
  <c r="R7" i="98"/>
  <c r="O7" i="98"/>
  <c r="L7" i="98"/>
  <c r="J7" i="98"/>
  <c r="F7" i="98"/>
  <c r="V6" i="98"/>
  <c r="Y6" i="98" s="1"/>
  <c r="Z6" i="98" s="1"/>
  <c r="S6" i="98"/>
  <c r="R6" i="98"/>
  <c r="O6" i="98"/>
  <c r="L6" i="98"/>
  <c r="J6" i="98"/>
  <c r="F6" i="98"/>
  <c r="V5" i="98"/>
  <c r="S5" i="98"/>
  <c r="R5" i="98"/>
  <c r="O5" i="98"/>
  <c r="L5" i="98"/>
  <c r="J5" i="98"/>
  <c r="Y5" i="98" s="1"/>
  <c r="Z5" i="98" s="1"/>
  <c r="F5" i="98"/>
  <c r="V4" i="98"/>
  <c r="S4" i="98"/>
  <c r="R4" i="98"/>
  <c r="O4" i="98"/>
  <c r="L4" i="98"/>
  <c r="J4" i="98"/>
  <c r="F4" i="98"/>
  <c r="V3" i="98"/>
  <c r="S3" i="98"/>
  <c r="R3" i="98"/>
  <c r="O3" i="98"/>
  <c r="L3" i="98"/>
  <c r="J3" i="98"/>
  <c r="F3" i="98"/>
  <c r="Y2" i="98"/>
  <c r="I15" i="97"/>
  <c r="H15" i="97"/>
  <c r="G15" i="97"/>
  <c r="C17" i="59" s="1"/>
  <c r="V13" i="97"/>
  <c r="R13" i="97"/>
  <c r="S13" i="97" s="1"/>
  <c r="O13" i="97"/>
  <c r="L13" i="97"/>
  <c r="J13" i="97"/>
  <c r="F13" i="97"/>
  <c r="V11" i="97"/>
  <c r="S11" i="97"/>
  <c r="R11" i="97"/>
  <c r="O11" i="97"/>
  <c r="L11" i="97"/>
  <c r="J11" i="97"/>
  <c r="F11" i="97"/>
  <c r="V10" i="97"/>
  <c r="R10" i="97"/>
  <c r="S10" i="97" s="1"/>
  <c r="O10" i="97"/>
  <c r="L10" i="97"/>
  <c r="J10" i="97"/>
  <c r="F10" i="97"/>
  <c r="V9" i="97"/>
  <c r="R9" i="97"/>
  <c r="S9" i="97" s="1"/>
  <c r="O9" i="97"/>
  <c r="L9" i="97"/>
  <c r="J9" i="97"/>
  <c r="F9" i="97"/>
  <c r="V8" i="97"/>
  <c r="R8" i="97"/>
  <c r="S8" i="97" s="1"/>
  <c r="O8" i="97"/>
  <c r="L8" i="97"/>
  <c r="J8" i="97"/>
  <c r="F8" i="97"/>
  <c r="V7" i="97"/>
  <c r="S7" i="97"/>
  <c r="R7" i="97"/>
  <c r="O7" i="97"/>
  <c r="L7" i="97"/>
  <c r="J7" i="97"/>
  <c r="F7" i="97"/>
  <c r="V6" i="97"/>
  <c r="R6" i="97"/>
  <c r="S6" i="97" s="1"/>
  <c r="O6" i="97"/>
  <c r="L6" i="97"/>
  <c r="J6" i="97"/>
  <c r="F6" i="97"/>
  <c r="V5" i="97"/>
  <c r="R5" i="97"/>
  <c r="S5" i="97" s="1"/>
  <c r="O5" i="97"/>
  <c r="L5" i="97"/>
  <c r="J5" i="97"/>
  <c r="F5" i="97"/>
  <c r="V4" i="97"/>
  <c r="R4" i="97"/>
  <c r="S4" i="97" s="1"/>
  <c r="O4" i="97"/>
  <c r="L4" i="97"/>
  <c r="J4" i="97"/>
  <c r="F4" i="97"/>
  <c r="V14" i="97"/>
  <c r="S14" i="97"/>
  <c r="R14" i="97"/>
  <c r="O14" i="97"/>
  <c r="L14" i="97"/>
  <c r="J14" i="97"/>
  <c r="F14" i="97"/>
  <c r="V12" i="97"/>
  <c r="R12" i="97"/>
  <c r="S12" i="97" s="1"/>
  <c r="O12" i="97"/>
  <c r="L12" i="97"/>
  <c r="J12" i="97"/>
  <c r="F12" i="97"/>
  <c r="V3" i="97"/>
  <c r="R3" i="97"/>
  <c r="S3" i="97" s="1"/>
  <c r="O3" i="97"/>
  <c r="L3" i="97"/>
  <c r="J3" i="97"/>
  <c r="F3" i="97"/>
  <c r="Y2" i="97"/>
  <c r="I9" i="96"/>
  <c r="H9" i="96"/>
  <c r="G9" i="96"/>
  <c r="C16" i="59" s="1"/>
  <c r="V7" i="96"/>
  <c r="R7" i="96"/>
  <c r="S7" i="96" s="1"/>
  <c r="O7" i="96"/>
  <c r="L7" i="96"/>
  <c r="J7" i="96"/>
  <c r="F7" i="96"/>
  <c r="V6" i="96"/>
  <c r="R6" i="96"/>
  <c r="S6" i="96" s="1"/>
  <c r="O6" i="96"/>
  <c r="L6" i="96"/>
  <c r="J6" i="96"/>
  <c r="F6" i="96"/>
  <c r="V5" i="96"/>
  <c r="R5" i="96"/>
  <c r="S5" i="96" s="1"/>
  <c r="O5" i="96"/>
  <c r="L5" i="96"/>
  <c r="J5" i="96"/>
  <c r="F5" i="96"/>
  <c r="V4" i="96"/>
  <c r="S4" i="96"/>
  <c r="R4" i="96"/>
  <c r="O4" i="96"/>
  <c r="L4" i="96"/>
  <c r="J4" i="96"/>
  <c r="Y4" i="96" s="1"/>
  <c r="F4" i="96"/>
  <c r="V8" i="96"/>
  <c r="R8" i="96"/>
  <c r="S8" i="96" s="1"/>
  <c r="O8" i="96"/>
  <c r="L8" i="96"/>
  <c r="J8" i="96"/>
  <c r="F8" i="96"/>
  <c r="V3" i="96"/>
  <c r="S3" i="96"/>
  <c r="R3" i="96"/>
  <c r="O3" i="96"/>
  <c r="L3" i="96"/>
  <c r="J3" i="96"/>
  <c r="F3" i="96"/>
  <c r="Y2" i="96"/>
  <c r="I10" i="95"/>
  <c r="H10" i="95"/>
  <c r="G10" i="95"/>
  <c r="V9" i="95"/>
  <c r="S9" i="95"/>
  <c r="R9" i="95"/>
  <c r="O9" i="95"/>
  <c r="L9" i="95"/>
  <c r="J9" i="95"/>
  <c r="F9" i="95"/>
  <c r="V8" i="95"/>
  <c r="S8" i="95"/>
  <c r="R8" i="95"/>
  <c r="O8" i="95"/>
  <c r="L8" i="95"/>
  <c r="J8" i="95"/>
  <c r="F8" i="95"/>
  <c r="V7" i="95"/>
  <c r="S7" i="95"/>
  <c r="R7" i="95"/>
  <c r="O7" i="95"/>
  <c r="L7" i="95"/>
  <c r="J7" i="95"/>
  <c r="F7" i="95"/>
  <c r="V6" i="95"/>
  <c r="S6" i="95"/>
  <c r="R6" i="95"/>
  <c r="O6" i="95"/>
  <c r="L6" i="95"/>
  <c r="J6" i="95"/>
  <c r="F6" i="95"/>
  <c r="V5" i="95"/>
  <c r="Y5" i="95" s="1"/>
  <c r="Z5" i="95" s="1"/>
  <c r="S5" i="95"/>
  <c r="R5" i="95"/>
  <c r="O5" i="95"/>
  <c r="L5" i="95"/>
  <c r="J5" i="95"/>
  <c r="F5" i="95"/>
  <c r="V4" i="95"/>
  <c r="S4" i="95"/>
  <c r="R4" i="95"/>
  <c r="O4" i="95"/>
  <c r="L4" i="95"/>
  <c r="J4" i="95"/>
  <c r="F4" i="95"/>
  <c r="V3" i="95"/>
  <c r="R3" i="95"/>
  <c r="S3" i="95" s="1"/>
  <c r="O3" i="95"/>
  <c r="L3" i="95"/>
  <c r="J3" i="95"/>
  <c r="F3" i="95"/>
  <c r="Y2" i="95"/>
  <c r="I4" i="94"/>
  <c r="H4" i="94"/>
  <c r="G4" i="94"/>
  <c r="C14" i="59" s="1"/>
  <c r="V3" i="94"/>
  <c r="S3" i="94"/>
  <c r="R3" i="94"/>
  <c r="O3" i="94"/>
  <c r="L3" i="94"/>
  <c r="J3" i="94"/>
  <c r="F3" i="94"/>
  <c r="Y2" i="94"/>
  <c r="I13" i="93"/>
  <c r="H13" i="93"/>
  <c r="G13" i="93"/>
  <c r="C13" i="59" s="1"/>
  <c r="V10" i="93"/>
  <c r="R10" i="93"/>
  <c r="S10" i="93" s="1"/>
  <c r="O10" i="93"/>
  <c r="L10" i="93"/>
  <c r="J10" i="93"/>
  <c r="F10" i="93"/>
  <c r="V9" i="93"/>
  <c r="R9" i="93"/>
  <c r="S9" i="93" s="1"/>
  <c r="O9" i="93"/>
  <c r="L9" i="93"/>
  <c r="J9" i="93"/>
  <c r="F9" i="93"/>
  <c r="V8" i="93"/>
  <c r="S8" i="93"/>
  <c r="R8" i="93"/>
  <c r="O8" i="93"/>
  <c r="L8" i="93"/>
  <c r="J8" i="93"/>
  <c r="F8" i="93"/>
  <c r="V7" i="93"/>
  <c r="R7" i="93"/>
  <c r="S7" i="93" s="1"/>
  <c r="O7" i="93"/>
  <c r="L7" i="93"/>
  <c r="J7" i="93"/>
  <c r="F7" i="93"/>
  <c r="V6" i="93"/>
  <c r="R6" i="93"/>
  <c r="S6" i="93" s="1"/>
  <c r="O6" i="93"/>
  <c r="L6" i="93"/>
  <c r="J6" i="93"/>
  <c r="F6" i="93"/>
  <c r="V11" i="93"/>
  <c r="R11" i="93"/>
  <c r="S11" i="93" s="1"/>
  <c r="O11" i="93"/>
  <c r="L11" i="93"/>
  <c r="J11" i="93"/>
  <c r="F11" i="93"/>
  <c r="V5" i="93"/>
  <c r="R5" i="93"/>
  <c r="S5" i="93" s="1"/>
  <c r="O5" i="93"/>
  <c r="L5" i="93"/>
  <c r="J5" i="93"/>
  <c r="F5" i="93"/>
  <c r="V12" i="93"/>
  <c r="R12" i="93"/>
  <c r="S12" i="93" s="1"/>
  <c r="O12" i="93"/>
  <c r="L12" i="93"/>
  <c r="J12" i="93"/>
  <c r="F12" i="93"/>
  <c r="V4" i="93"/>
  <c r="R4" i="93"/>
  <c r="S4" i="93" s="1"/>
  <c r="O4" i="93"/>
  <c r="L4" i="93"/>
  <c r="J4" i="93"/>
  <c r="F4" i="93"/>
  <c r="V3" i="93"/>
  <c r="R3" i="93"/>
  <c r="S3" i="93" s="1"/>
  <c r="O3" i="93"/>
  <c r="L3" i="93"/>
  <c r="J3" i="93"/>
  <c r="F3" i="93"/>
  <c r="Y2" i="93"/>
  <c r="V10" i="91"/>
  <c r="S10" i="91"/>
  <c r="R10" i="91"/>
  <c r="O10" i="91"/>
  <c r="L10" i="91"/>
  <c r="J10" i="91"/>
  <c r="F10" i="91"/>
  <c r="V9" i="91"/>
  <c r="S9" i="91"/>
  <c r="R9" i="91"/>
  <c r="O9" i="91"/>
  <c r="L9" i="91"/>
  <c r="J9" i="91"/>
  <c r="Y9" i="91" s="1"/>
  <c r="Z9" i="91" s="1"/>
  <c r="F9" i="91"/>
  <c r="V8" i="91"/>
  <c r="S8" i="91"/>
  <c r="R8" i="91"/>
  <c r="O8" i="91"/>
  <c r="L8" i="91"/>
  <c r="J8" i="91"/>
  <c r="F8" i="91"/>
  <c r="V7" i="91"/>
  <c r="Y7" i="91" s="1"/>
  <c r="Z7" i="91" s="1"/>
  <c r="S7" i="91"/>
  <c r="R7" i="91"/>
  <c r="O7" i="91"/>
  <c r="L7" i="91"/>
  <c r="J7" i="91"/>
  <c r="F7" i="91"/>
  <c r="V6" i="91"/>
  <c r="S6" i="91"/>
  <c r="R6" i="91"/>
  <c r="O6" i="91"/>
  <c r="L6" i="91"/>
  <c r="J6" i="91"/>
  <c r="Y6" i="91" s="1"/>
  <c r="Z6" i="91" s="1"/>
  <c r="F6" i="91"/>
  <c r="V5" i="91"/>
  <c r="S5" i="91"/>
  <c r="R5" i="91"/>
  <c r="O5" i="91"/>
  <c r="L5" i="91"/>
  <c r="J5" i="91"/>
  <c r="Y5" i="91" s="1"/>
  <c r="Z5" i="91" s="1"/>
  <c r="F5" i="91"/>
  <c r="V4" i="91"/>
  <c r="S4" i="91"/>
  <c r="R4" i="91"/>
  <c r="O4" i="91"/>
  <c r="L4" i="91"/>
  <c r="J4" i="91"/>
  <c r="F4" i="91"/>
  <c r="V3" i="91"/>
  <c r="S3" i="91"/>
  <c r="R3" i="91"/>
  <c r="O3" i="91"/>
  <c r="L3" i="91"/>
  <c r="J3" i="91"/>
  <c r="Y3" i="91" s="1"/>
  <c r="F3" i="91"/>
  <c r="Y2" i="91"/>
  <c r="I11" i="90"/>
  <c r="H11" i="90"/>
  <c r="G11" i="90"/>
  <c r="C11" i="59" s="1"/>
  <c r="V8" i="90"/>
  <c r="S8" i="90"/>
  <c r="R8" i="90"/>
  <c r="O8" i="90"/>
  <c r="L8" i="90"/>
  <c r="J8" i="90"/>
  <c r="F8" i="90"/>
  <c r="V7" i="90"/>
  <c r="R7" i="90"/>
  <c r="S7" i="90" s="1"/>
  <c r="O7" i="90"/>
  <c r="L7" i="90"/>
  <c r="J7" i="90"/>
  <c r="F7" i="90"/>
  <c r="V10" i="90"/>
  <c r="R10" i="90"/>
  <c r="S10" i="90" s="1"/>
  <c r="O10" i="90"/>
  <c r="L10" i="90"/>
  <c r="J10" i="90"/>
  <c r="F10" i="90"/>
  <c r="V6" i="90"/>
  <c r="S6" i="90"/>
  <c r="R6" i="90"/>
  <c r="O6" i="90"/>
  <c r="L6" i="90"/>
  <c r="J6" i="90"/>
  <c r="F6" i="90"/>
  <c r="V9" i="90"/>
  <c r="S9" i="90"/>
  <c r="R9" i="90"/>
  <c r="O9" i="90"/>
  <c r="L9" i="90"/>
  <c r="J9" i="90"/>
  <c r="F9" i="90"/>
  <c r="V5" i="90"/>
  <c r="R5" i="90"/>
  <c r="S5" i="90" s="1"/>
  <c r="O5" i="90"/>
  <c r="L5" i="90"/>
  <c r="J5" i="90"/>
  <c r="F5" i="90"/>
  <c r="V4" i="90"/>
  <c r="R4" i="90"/>
  <c r="S4" i="90" s="1"/>
  <c r="O4" i="90"/>
  <c r="L4" i="90"/>
  <c r="J4" i="90"/>
  <c r="F4" i="90"/>
  <c r="V3" i="90"/>
  <c r="R3" i="90"/>
  <c r="S3" i="90" s="1"/>
  <c r="O3" i="90"/>
  <c r="L3" i="90"/>
  <c r="J3" i="90"/>
  <c r="F3" i="90"/>
  <c r="Y2" i="90"/>
  <c r="I10" i="66"/>
  <c r="H10" i="66"/>
  <c r="G10" i="66"/>
  <c r="C10" i="59" s="1"/>
  <c r="V9" i="66"/>
  <c r="S9" i="66"/>
  <c r="R9" i="66"/>
  <c r="O9" i="66"/>
  <c r="J9" i="66"/>
  <c r="F9" i="66"/>
  <c r="V8" i="66"/>
  <c r="S8" i="66"/>
  <c r="R8" i="66"/>
  <c r="O8" i="66"/>
  <c r="J8" i="66"/>
  <c r="F8" i="66"/>
  <c r="V7" i="66"/>
  <c r="S7" i="66"/>
  <c r="R7" i="66"/>
  <c r="O7" i="66"/>
  <c r="J7" i="66"/>
  <c r="F7" i="66"/>
  <c r="V6" i="66"/>
  <c r="S6" i="66"/>
  <c r="R6" i="66"/>
  <c r="O6" i="66"/>
  <c r="J6" i="66"/>
  <c r="F6" i="66"/>
  <c r="V5" i="66"/>
  <c r="S5" i="66"/>
  <c r="R5" i="66"/>
  <c r="O5" i="66"/>
  <c r="J5" i="66"/>
  <c r="F5" i="66"/>
  <c r="V4" i="66"/>
  <c r="S4" i="66"/>
  <c r="R4" i="66"/>
  <c r="O4" i="66"/>
  <c r="J4" i="66"/>
  <c r="F4" i="66"/>
  <c r="V3" i="66"/>
  <c r="S3" i="66"/>
  <c r="R3" i="66"/>
  <c r="J3" i="66"/>
  <c r="F3" i="66"/>
  <c r="Y2" i="66"/>
  <c r="I8" i="65"/>
  <c r="H8" i="65"/>
  <c r="G8" i="65"/>
  <c r="C9" i="59" s="1"/>
  <c r="V7" i="65"/>
  <c r="S7" i="65"/>
  <c r="R7" i="65"/>
  <c r="O7" i="65"/>
  <c r="Y7" i="65" s="1"/>
  <c r="Z7" i="65" s="1"/>
  <c r="L7" i="65"/>
  <c r="J7" i="65"/>
  <c r="F7" i="65"/>
  <c r="V6" i="65"/>
  <c r="Y6" i="65" s="1"/>
  <c r="Z6" i="65" s="1"/>
  <c r="S6" i="65"/>
  <c r="R6" i="65"/>
  <c r="O6" i="65"/>
  <c r="L6" i="65"/>
  <c r="J6" i="65"/>
  <c r="F6" i="65"/>
  <c r="V5" i="65"/>
  <c r="S5" i="65"/>
  <c r="R5" i="65"/>
  <c r="O5" i="65"/>
  <c r="L5" i="65"/>
  <c r="J5" i="65"/>
  <c r="F5" i="65"/>
  <c r="V4" i="65"/>
  <c r="S4" i="65"/>
  <c r="R4" i="65"/>
  <c r="O4" i="65"/>
  <c r="L4" i="65"/>
  <c r="J4" i="65"/>
  <c r="F4" i="65"/>
  <c r="V3" i="65"/>
  <c r="S3" i="65"/>
  <c r="R3" i="65"/>
  <c r="Y3" i="65"/>
  <c r="L3" i="65"/>
  <c r="J3" i="65"/>
  <c r="F3" i="65"/>
  <c r="Y2" i="65"/>
  <c r="I7" i="42"/>
  <c r="H7" i="42"/>
  <c r="G7" i="42"/>
  <c r="C8" i="59" s="1"/>
  <c r="V5" i="42"/>
  <c r="R5" i="42"/>
  <c r="S5" i="42" s="1"/>
  <c r="O5" i="42"/>
  <c r="L5" i="42"/>
  <c r="J5" i="42"/>
  <c r="F5" i="42"/>
  <c r="V6" i="42"/>
  <c r="R6" i="42"/>
  <c r="S6" i="42" s="1"/>
  <c r="O6" i="42"/>
  <c r="L6" i="42"/>
  <c r="J6" i="42"/>
  <c r="F6" i="42"/>
  <c r="V4" i="42"/>
  <c r="S4" i="42"/>
  <c r="R4" i="42"/>
  <c r="O4" i="42"/>
  <c r="L4" i="42"/>
  <c r="J4" i="42"/>
  <c r="F4" i="42"/>
  <c r="V3" i="42"/>
  <c r="R3" i="42"/>
  <c r="S3" i="42" s="1"/>
  <c r="O3" i="42"/>
  <c r="L3" i="42"/>
  <c r="J3" i="42"/>
  <c r="F3" i="42"/>
  <c r="Y2" i="42"/>
  <c r="I17" i="64"/>
  <c r="H17" i="64"/>
  <c r="G17" i="64"/>
  <c r="C7" i="59" s="1"/>
  <c r="V15" i="64"/>
  <c r="R15" i="64"/>
  <c r="S15" i="64" s="1"/>
  <c r="O15" i="64"/>
  <c r="L15" i="64"/>
  <c r="J15" i="64"/>
  <c r="F15" i="64"/>
  <c r="V12" i="64"/>
  <c r="S12" i="64"/>
  <c r="R12" i="64"/>
  <c r="O12" i="64"/>
  <c r="L12" i="64"/>
  <c r="J12" i="64"/>
  <c r="F12" i="64"/>
  <c r="V11" i="64"/>
  <c r="R11" i="64"/>
  <c r="S11" i="64" s="1"/>
  <c r="O11" i="64"/>
  <c r="L11" i="64"/>
  <c r="J11" i="64"/>
  <c r="F11" i="64"/>
  <c r="V13" i="64"/>
  <c r="R13" i="64"/>
  <c r="S13" i="64" s="1"/>
  <c r="O13" i="64"/>
  <c r="L13" i="64"/>
  <c r="J13" i="64"/>
  <c r="F13" i="64"/>
  <c r="V14" i="64"/>
  <c r="R14" i="64"/>
  <c r="S14" i="64" s="1"/>
  <c r="O14" i="64"/>
  <c r="L14" i="64"/>
  <c r="J14" i="64"/>
  <c r="F14" i="64"/>
  <c r="V10" i="64"/>
  <c r="S10" i="64"/>
  <c r="R10" i="64"/>
  <c r="O10" i="64"/>
  <c r="L10" i="64"/>
  <c r="J10" i="64"/>
  <c r="F10" i="64"/>
  <c r="V9" i="64"/>
  <c r="R9" i="64"/>
  <c r="S9" i="64" s="1"/>
  <c r="O9" i="64"/>
  <c r="L9" i="64"/>
  <c r="J9" i="64"/>
  <c r="F9" i="64"/>
  <c r="V8" i="64"/>
  <c r="R8" i="64"/>
  <c r="S8" i="64" s="1"/>
  <c r="O8" i="64"/>
  <c r="L8" i="64"/>
  <c r="J8" i="64"/>
  <c r="F8" i="64"/>
  <c r="V7" i="64"/>
  <c r="R7" i="64"/>
  <c r="S7" i="64" s="1"/>
  <c r="O7" i="64"/>
  <c r="L7" i="64"/>
  <c r="J7" i="64"/>
  <c r="F7" i="64"/>
  <c r="V16" i="64"/>
  <c r="S16" i="64"/>
  <c r="R16" i="64"/>
  <c r="O16" i="64"/>
  <c r="L16" i="64"/>
  <c r="J16" i="64"/>
  <c r="F16" i="64"/>
  <c r="V6" i="64"/>
  <c r="R6" i="64"/>
  <c r="S6" i="64" s="1"/>
  <c r="O6" i="64"/>
  <c r="L6" i="64"/>
  <c r="J6" i="64"/>
  <c r="F6" i="64"/>
  <c r="V5" i="64"/>
  <c r="R5" i="64"/>
  <c r="S5" i="64" s="1"/>
  <c r="O5" i="64"/>
  <c r="L5" i="64"/>
  <c r="J5" i="64"/>
  <c r="F5" i="64"/>
  <c r="V4" i="64"/>
  <c r="R4" i="64"/>
  <c r="S4" i="64" s="1"/>
  <c r="O4" i="64"/>
  <c r="L4" i="64"/>
  <c r="J4" i="64"/>
  <c r="F4" i="64"/>
  <c r="V3" i="64"/>
  <c r="S3" i="64"/>
  <c r="R3" i="64"/>
  <c r="O3" i="64"/>
  <c r="L3" i="64"/>
  <c r="J3" i="64"/>
  <c r="F3" i="64"/>
  <c r="Y2" i="64"/>
  <c r="I14" i="40"/>
  <c r="H14" i="40"/>
  <c r="G14" i="40"/>
  <c r="C6" i="59" s="1"/>
  <c r="V10" i="40"/>
  <c r="R10" i="40"/>
  <c r="S10" i="40" s="1"/>
  <c r="O10" i="40"/>
  <c r="L10" i="40"/>
  <c r="J10" i="40"/>
  <c r="F10" i="40"/>
  <c r="V13" i="40"/>
  <c r="R13" i="40"/>
  <c r="S13" i="40" s="1"/>
  <c r="O13" i="40"/>
  <c r="L13" i="40"/>
  <c r="J13" i="40"/>
  <c r="F13" i="40"/>
  <c r="V9" i="40"/>
  <c r="R9" i="40"/>
  <c r="S9" i="40" s="1"/>
  <c r="O9" i="40"/>
  <c r="L9" i="40"/>
  <c r="J9" i="40"/>
  <c r="F9" i="40"/>
  <c r="V12" i="40"/>
  <c r="S12" i="40"/>
  <c r="R12" i="40"/>
  <c r="O12" i="40"/>
  <c r="L12" i="40"/>
  <c r="J12" i="40"/>
  <c r="F12" i="40"/>
  <c r="V5" i="40"/>
  <c r="R5" i="40"/>
  <c r="S5" i="40" s="1"/>
  <c r="O5" i="40"/>
  <c r="L5" i="40"/>
  <c r="J5" i="40"/>
  <c r="F5" i="40"/>
  <c r="V11" i="40"/>
  <c r="R11" i="40"/>
  <c r="S11" i="40" s="1"/>
  <c r="O11" i="40"/>
  <c r="L11" i="40"/>
  <c r="J11" i="40"/>
  <c r="F11" i="40"/>
  <c r="V8" i="40"/>
  <c r="S8" i="40"/>
  <c r="R8" i="40"/>
  <c r="O8" i="40"/>
  <c r="L8" i="40"/>
  <c r="J8" i="40"/>
  <c r="F8" i="40"/>
  <c r="V4" i="40"/>
  <c r="S4" i="40"/>
  <c r="R4" i="40"/>
  <c r="O4" i="40"/>
  <c r="L4" i="40"/>
  <c r="J4" i="40"/>
  <c r="F4" i="40"/>
  <c r="V6" i="40"/>
  <c r="R6" i="40"/>
  <c r="S6" i="40" s="1"/>
  <c r="O6" i="40"/>
  <c r="L6" i="40"/>
  <c r="J6" i="40"/>
  <c r="F6" i="40"/>
  <c r="V7" i="40"/>
  <c r="R7" i="40"/>
  <c r="S7" i="40" s="1"/>
  <c r="O7" i="40"/>
  <c r="L7" i="40"/>
  <c r="J7" i="40"/>
  <c r="F7" i="40"/>
  <c r="V3" i="40"/>
  <c r="S3" i="40"/>
  <c r="R3" i="40"/>
  <c r="O3" i="40"/>
  <c r="L3" i="40"/>
  <c r="J3" i="40"/>
  <c r="F3" i="40"/>
  <c r="Y2" i="40"/>
  <c r="I14" i="39"/>
  <c r="H14" i="39"/>
  <c r="G14" i="39"/>
  <c r="V12" i="39"/>
  <c r="S12" i="39"/>
  <c r="R12" i="39"/>
  <c r="O12" i="39"/>
  <c r="L12" i="39"/>
  <c r="J12" i="39"/>
  <c r="F12" i="39"/>
  <c r="V11" i="39"/>
  <c r="R11" i="39"/>
  <c r="S11" i="39" s="1"/>
  <c r="O11" i="39"/>
  <c r="L11" i="39"/>
  <c r="J11" i="39"/>
  <c r="F11" i="39"/>
  <c r="V10" i="39"/>
  <c r="R10" i="39"/>
  <c r="S10" i="39" s="1"/>
  <c r="O10" i="39"/>
  <c r="L10" i="39"/>
  <c r="J10" i="39"/>
  <c r="F10" i="39"/>
  <c r="V9" i="39"/>
  <c r="S9" i="39"/>
  <c r="R9" i="39"/>
  <c r="O9" i="39"/>
  <c r="L9" i="39"/>
  <c r="J9" i="39"/>
  <c r="F9" i="39"/>
  <c r="V8" i="39"/>
  <c r="S8" i="39"/>
  <c r="R8" i="39"/>
  <c r="O8" i="39"/>
  <c r="L8" i="39"/>
  <c r="J8" i="39"/>
  <c r="F8" i="39"/>
  <c r="V7" i="39"/>
  <c r="R7" i="39"/>
  <c r="S7" i="39" s="1"/>
  <c r="O7" i="39"/>
  <c r="L7" i="39"/>
  <c r="J7" i="39"/>
  <c r="F7" i="39"/>
  <c r="V6" i="39"/>
  <c r="R6" i="39"/>
  <c r="S6" i="39" s="1"/>
  <c r="O6" i="39"/>
  <c r="L6" i="39"/>
  <c r="J6" i="39"/>
  <c r="F6" i="39"/>
  <c r="Y6" i="39" s="1"/>
  <c r="Z6" i="39" s="1"/>
  <c r="V5" i="39"/>
  <c r="R5" i="39"/>
  <c r="S5" i="39" s="1"/>
  <c r="O5" i="39"/>
  <c r="L5" i="39"/>
  <c r="J5" i="39"/>
  <c r="F5" i="39"/>
  <c r="V4" i="39"/>
  <c r="S4" i="39"/>
  <c r="R4" i="39"/>
  <c r="O4" i="39"/>
  <c r="L4" i="39"/>
  <c r="J4" i="39"/>
  <c r="F4" i="39"/>
  <c r="V13" i="39"/>
  <c r="S13" i="39"/>
  <c r="R13" i="39"/>
  <c r="O13" i="39"/>
  <c r="L13" i="39"/>
  <c r="J13" i="39"/>
  <c r="Y13" i="39" s="1"/>
  <c r="Z13" i="39" s="1"/>
  <c r="F13" i="39"/>
  <c r="V3" i="39"/>
  <c r="R3" i="39"/>
  <c r="S3" i="39" s="1"/>
  <c r="O3" i="39"/>
  <c r="L3" i="39"/>
  <c r="J3" i="39"/>
  <c r="F3" i="39"/>
  <c r="Y2" i="39"/>
  <c r="I8" i="20"/>
  <c r="H8" i="20"/>
  <c r="G8" i="20"/>
  <c r="C5" i="59" s="1"/>
  <c r="V6" i="20"/>
  <c r="R6" i="20"/>
  <c r="S6" i="20" s="1"/>
  <c r="O6" i="20"/>
  <c r="L6" i="20"/>
  <c r="J6" i="20"/>
  <c r="F6" i="20"/>
  <c r="V7" i="20"/>
  <c r="R7" i="20"/>
  <c r="S7" i="20" s="1"/>
  <c r="O7" i="20"/>
  <c r="L7" i="20"/>
  <c r="J7" i="20"/>
  <c r="F7" i="20"/>
  <c r="V5" i="20"/>
  <c r="R5" i="20"/>
  <c r="S5" i="20" s="1"/>
  <c r="O5" i="20"/>
  <c r="L5" i="20"/>
  <c r="J5" i="20"/>
  <c r="F5" i="20"/>
  <c r="V4" i="20"/>
  <c r="S4" i="20"/>
  <c r="R4" i="20"/>
  <c r="O4" i="20"/>
  <c r="L4" i="20"/>
  <c r="J4" i="20"/>
  <c r="F4" i="20"/>
  <c r="V3" i="20"/>
  <c r="R3" i="20"/>
  <c r="S3" i="20" s="1"/>
  <c r="O3" i="20"/>
  <c r="L3" i="20"/>
  <c r="J3" i="20"/>
  <c r="F3" i="20"/>
  <c r="Y2" i="20"/>
  <c r="F222" i="102"/>
  <c r="E222" i="102"/>
  <c r="D222" i="102"/>
  <c r="F168" i="102"/>
  <c r="E168" i="102"/>
  <c r="D168" i="102"/>
  <c r="F159" i="102"/>
  <c r="E159" i="102"/>
  <c r="D159" i="102"/>
  <c r="F142" i="102"/>
  <c r="E142" i="102"/>
  <c r="D142" i="102"/>
  <c r="F129" i="102"/>
  <c r="E129" i="102"/>
  <c r="D129" i="102"/>
  <c r="F116" i="102"/>
  <c r="E116" i="102"/>
  <c r="D116" i="102"/>
  <c r="F109" i="102"/>
  <c r="E109" i="102"/>
  <c r="D109" i="102"/>
  <c r="F100" i="102"/>
  <c r="E100" i="102"/>
  <c r="D100" i="102"/>
  <c r="F98" i="102"/>
  <c r="E98" i="102"/>
  <c r="D98" i="102"/>
  <c r="F87" i="102"/>
  <c r="E87" i="102"/>
  <c r="D87" i="102"/>
  <c r="F77" i="102"/>
  <c r="E77" i="102"/>
  <c r="D77" i="102"/>
  <c r="F68" i="102"/>
  <c r="E68" i="102"/>
  <c r="D68" i="102"/>
  <c r="F58" i="102"/>
  <c r="E58" i="102"/>
  <c r="D58" i="102"/>
  <c r="F52" i="102"/>
  <c r="E52" i="102"/>
  <c r="D52" i="102"/>
  <c r="F47" i="102"/>
  <c r="E47" i="102"/>
  <c r="D47" i="102"/>
  <c r="F32" i="102"/>
  <c r="E32" i="102"/>
  <c r="D32" i="102"/>
  <c r="F20" i="102"/>
  <c r="E20" i="102"/>
  <c r="D20" i="102"/>
  <c r="F14" i="102"/>
  <c r="E14" i="102"/>
  <c r="D14" i="102"/>
  <c r="Y14" i="103" l="1"/>
  <c r="Z14" i="103" s="1"/>
  <c r="Y15" i="103"/>
  <c r="Z15" i="103" s="1"/>
  <c r="Y27" i="103"/>
  <c r="Z27" i="103" s="1"/>
  <c r="Y29" i="103"/>
  <c r="Z29" i="103" s="1"/>
  <c r="Y30" i="103"/>
  <c r="Z30" i="103" s="1"/>
  <c r="Y53" i="103"/>
  <c r="Z53" i="103" s="1"/>
  <c r="Y11" i="103"/>
  <c r="Z11" i="103" s="1"/>
  <c r="Z49" i="103"/>
  <c r="Y3" i="92"/>
  <c r="Z3" i="92" s="1"/>
  <c r="Y12" i="97"/>
  <c r="Z12" i="97" s="1"/>
  <c r="Y7" i="97"/>
  <c r="Z7" i="97" s="1"/>
  <c r="Y9" i="97"/>
  <c r="Z9" i="97" s="1"/>
  <c r="Y10" i="97"/>
  <c r="Z10" i="97" s="1"/>
  <c r="Y6" i="97"/>
  <c r="Z6" i="97" s="1"/>
  <c r="Y8" i="97"/>
  <c r="Z8" i="97" s="1"/>
  <c r="Y13" i="97"/>
  <c r="Z13" i="97" s="1"/>
  <c r="Z4" i="96"/>
  <c r="Y5" i="96"/>
  <c r="Z5" i="96" s="1"/>
  <c r="Y8" i="90"/>
  <c r="Z8" i="90" s="1"/>
  <c r="Y7" i="90"/>
  <c r="Z7" i="90" s="1"/>
  <c r="Y4" i="42"/>
  <c r="Z4" i="42" s="1"/>
  <c r="Y4" i="64"/>
  <c r="Z4" i="64" s="1"/>
  <c r="Y7" i="64"/>
  <c r="Z7" i="64" s="1"/>
  <c r="Y5" i="64"/>
  <c r="Z5" i="64" s="1"/>
  <c r="Y8" i="64"/>
  <c r="Z8" i="64" s="1"/>
  <c r="Y13" i="64"/>
  <c r="Z13" i="64" s="1"/>
  <c r="Y9" i="40"/>
  <c r="Z9" i="40" s="1"/>
  <c r="Y8" i="40"/>
  <c r="Z8" i="40" s="1"/>
  <c r="Y3" i="40"/>
  <c r="Y12" i="40"/>
  <c r="Z12" i="40" s="1"/>
  <c r="Y3" i="39"/>
  <c r="Y5" i="39"/>
  <c r="Z5" i="39" s="1"/>
  <c r="Y7" i="20"/>
  <c r="Y3" i="98"/>
  <c r="Z3" i="98" s="1"/>
  <c r="Z159" i="62"/>
  <c r="Z158" i="62"/>
  <c r="Z44" i="62"/>
  <c r="Z193" i="62"/>
  <c r="Z126" i="62"/>
  <c r="Z144" i="62"/>
  <c r="Z34" i="62"/>
  <c r="Z112" i="62"/>
  <c r="Z46" i="62"/>
  <c r="Z43" i="62"/>
  <c r="Z60" i="62"/>
  <c r="Z108" i="62"/>
  <c r="Z75" i="62"/>
  <c r="Z40" i="62"/>
  <c r="Z99" i="62"/>
  <c r="Z132" i="62"/>
  <c r="Z32" i="62"/>
  <c r="Z58" i="62"/>
  <c r="Z155" i="62"/>
  <c r="Z35" i="62"/>
  <c r="Z71" i="62"/>
  <c r="Z161" i="62"/>
  <c r="Z94" i="62"/>
  <c r="Z22" i="62"/>
  <c r="Z115" i="62"/>
  <c r="Z128" i="62"/>
  <c r="Z27" i="62"/>
  <c r="Z49" i="62"/>
  <c r="Z166" i="62"/>
  <c r="Z195" i="62"/>
  <c r="Z19" i="62"/>
  <c r="Z72" i="62"/>
  <c r="Z164" i="62"/>
  <c r="Z96" i="62"/>
  <c r="Z54" i="62"/>
  <c r="Z130" i="62"/>
  <c r="Z173" i="62"/>
  <c r="Z52" i="62"/>
  <c r="Z153" i="62"/>
  <c r="Z186" i="62"/>
  <c r="Z122" i="62"/>
  <c r="Z89" i="62"/>
  <c r="Z191" i="62"/>
  <c r="Z119" i="62"/>
  <c r="Z84" i="62"/>
  <c r="Z167" i="62"/>
  <c r="Z90" i="62"/>
  <c r="Z3" i="62"/>
  <c r="Z59" i="62"/>
  <c r="Z157" i="62"/>
  <c r="Z143" i="62"/>
  <c r="Z63" i="62"/>
  <c r="Z182" i="62"/>
  <c r="Z123" i="62"/>
  <c r="Z197" i="62"/>
  <c r="Z141" i="62"/>
  <c r="Z28" i="62"/>
  <c r="Z184" i="62"/>
  <c r="Z18" i="62"/>
  <c r="Z156" i="62"/>
  <c r="Z70" i="62"/>
  <c r="Z145" i="62"/>
  <c r="Z57" i="62"/>
  <c r="Z154" i="62"/>
  <c r="Z129" i="62"/>
  <c r="Z100" i="62"/>
  <c r="Z138" i="62"/>
  <c r="Z21" i="62"/>
  <c r="Z13" i="62"/>
  <c r="Z9" i="62"/>
  <c r="Z165" i="62"/>
  <c r="Z169" i="62"/>
  <c r="Z24" i="62"/>
  <c r="Z37" i="62"/>
  <c r="Z111" i="62"/>
  <c r="Z97" i="62"/>
  <c r="Z17" i="62"/>
  <c r="Z69" i="62"/>
  <c r="Z174" i="62"/>
  <c r="Z142" i="62"/>
  <c r="Z162" i="62"/>
  <c r="Z172" i="62"/>
  <c r="Z117" i="62"/>
  <c r="Z50" i="62"/>
  <c r="Z74" i="62"/>
  <c r="Z38" i="62"/>
  <c r="Z135" i="62"/>
  <c r="Z15" i="62"/>
  <c r="Z56" i="62"/>
  <c r="Z64" i="62"/>
  <c r="Z51" i="62"/>
  <c r="Z160" i="62"/>
  <c r="Z80" i="62"/>
  <c r="Z55" i="62"/>
  <c r="Z127" i="62"/>
  <c r="Z113" i="62"/>
  <c r="Z107" i="62"/>
  <c r="Z41" i="62"/>
  <c r="Z98" i="62"/>
  <c r="Z170" i="62"/>
  <c r="Z7" i="62"/>
  <c r="Z5" i="62"/>
  <c r="Z102" i="62"/>
  <c r="Z25" i="62"/>
  <c r="Z124" i="62"/>
  <c r="Z36" i="62"/>
  <c r="Z149" i="62"/>
  <c r="Z4" i="62"/>
  <c r="Z95" i="62"/>
  <c r="Z180" i="62"/>
  <c r="Z83" i="62"/>
  <c r="Z16" i="62"/>
  <c r="Z67" i="62"/>
  <c r="Z171" i="62"/>
  <c r="Z140" i="62"/>
  <c r="Z151" i="62"/>
  <c r="Z148" i="62"/>
  <c r="Z20" i="62"/>
  <c r="Z77" i="62"/>
  <c r="Z23" i="62"/>
  <c r="Z194" i="62"/>
  <c r="Z133" i="62"/>
  <c r="Z177" i="62"/>
  <c r="Z109" i="62"/>
  <c r="Z11" i="62"/>
  <c r="Z150" i="62"/>
  <c r="Z30" i="62"/>
  <c r="Z85" i="62"/>
  <c r="Z190" i="62"/>
  <c r="Z66" i="62"/>
  <c r="Z185" i="62"/>
  <c r="Z176" i="62"/>
  <c r="Z10" i="62"/>
  <c r="Z137" i="62"/>
  <c r="Z105" i="62"/>
  <c r="Z91" i="62"/>
  <c r="Z179" i="62"/>
  <c r="Z183" i="62"/>
  <c r="Z104" i="62"/>
  <c r="Z93" i="62"/>
  <c r="Z92" i="62"/>
  <c r="Z192" i="62"/>
  <c r="Z189" i="62"/>
  <c r="Z81" i="62"/>
  <c r="Z136" i="62"/>
  <c r="Z152" i="62"/>
  <c r="Z110" i="62"/>
  <c r="Z42" i="62"/>
  <c r="Z118" i="62"/>
  <c r="Z78" i="62"/>
  <c r="Z76" i="62"/>
  <c r="Z65" i="62"/>
  <c r="Z73" i="62"/>
  <c r="Z131" i="62"/>
  <c r="Z114" i="62"/>
  <c r="Z198" i="62"/>
  <c r="Z26" i="62"/>
  <c r="Z39" i="62"/>
  <c r="Z62" i="62"/>
  <c r="Z125" i="62"/>
  <c r="Z147" i="62"/>
  <c r="Z29" i="62"/>
  <c r="Z82" i="62"/>
  <c r="Z187" i="62"/>
  <c r="Z61" i="62"/>
  <c r="Z178" i="62"/>
  <c r="Z163" i="62"/>
  <c r="Z87" i="62"/>
  <c r="Z101" i="62"/>
  <c r="Z53" i="62"/>
  <c r="Z134" i="62"/>
  <c r="Z188" i="62"/>
  <c r="Z6" i="62"/>
  <c r="Z116" i="62"/>
  <c r="Z47" i="62"/>
  <c r="Z196" i="62"/>
  <c r="Z45" i="62"/>
  <c r="Z103" i="62"/>
  <c r="Z121" i="62"/>
  <c r="Z86" i="62"/>
  <c r="Z120" i="62"/>
  <c r="Z68" i="62"/>
  <c r="Z31" i="62"/>
  <c r="Z33" i="62"/>
  <c r="Z181" i="62"/>
  <c r="Z146" i="62"/>
  <c r="Z8" i="62"/>
  <c r="Z88" i="62"/>
  <c r="Z139" i="62"/>
  <c r="Z168" i="62"/>
  <c r="Z175" i="62"/>
  <c r="Z12" i="62"/>
  <c r="Z14" i="62"/>
  <c r="Z106" i="62"/>
  <c r="Z79" i="62"/>
  <c r="Z48" i="62"/>
  <c r="Y12" i="98"/>
  <c r="Z12" i="98" s="1"/>
  <c r="Y4" i="98"/>
  <c r="Y11" i="98"/>
  <c r="Z11" i="98" s="1"/>
  <c r="Y25" i="103"/>
  <c r="Z25" i="103" s="1"/>
  <c r="Y22" i="103"/>
  <c r="Z22" i="103" s="1"/>
  <c r="Y7" i="103"/>
  <c r="Z7" i="103" s="1"/>
  <c r="Y9" i="103"/>
  <c r="Z9" i="103" s="1"/>
  <c r="Y11" i="97"/>
  <c r="Z11" i="97" s="1"/>
  <c r="Y4" i="97"/>
  <c r="Z4" i="97" s="1"/>
  <c r="Y14" i="97"/>
  <c r="Z14" i="97" s="1"/>
  <c r="Y6" i="96"/>
  <c r="Z6" i="96" s="1"/>
  <c r="Y3" i="96"/>
  <c r="Z3" i="96" s="1"/>
  <c r="Y9" i="95"/>
  <c r="Z9" i="95" s="1"/>
  <c r="Y8" i="95"/>
  <c r="Z8" i="95" s="1"/>
  <c r="Y7" i="95"/>
  <c r="Z7" i="95" s="1"/>
  <c r="Y6" i="95"/>
  <c r="Z6" i="95" s="1"/>
  <c r="Y4" i="95"/>
  <c r="Z4" i="95" s="1"/>
  <c r="Y3" i="95"/>
  <c r="Z3" i="95" s="1"/>
  <c r="Y12" i="93"/>
  <c r="Z12" i="93" s="1"/>
  <c r="Y7" i="93"/>
  <c r="Z7" i="93" s="1"/>
  <c r="Y5" i="92"/>
  <c r="Z5" i="92" s="1"/>
  <c r="Y4" i="92"/>
  <c r="Z4" i="92" s="1"/>
  <c r="Y4" i="91"/>
  <c r="Z4" i="91" s="1"/>
  <c r="Y8" i="91"/>
  <c r="Z8" i="91" s="1"/>
  <c r="Y9" i="90"/>
  <c r="Z9" i="90" s="1"/>
  <c r="Y6" i="90"/>
  <c r="Z6" i="90" s="1"/>
  <c r="Y5" i="90"/>
  <c r="Z5" i="90" s="1"/>
  <c r="Y4" i="90"/>
  <c r="Z4" i="90" s="1"/>
  <c r="Y4" i="66"/>
  <c r="Z4" i="66" s="1"/>
  <c r="Y6" i="66"/>
  <c r="Z6" i="66" s="1"/>
  <c r="Y5" i="66"/>
  <c r="Z5" i="66" s="1"/>
  <c r="Y7" i="66"/>
  <c r="Z7" i="66" s="1"/>
  <c r="Y9" i="66"/>
  <c r="Z9" i="66" s="1"/>
  <c r="Y4" i="65"/>
  <c r="Z4" i="65" s="1"/>
  <c r="Y6" i="42"/>
  <c r="Z6" i="42" s="1"/>
  <c r="Y3" i="42"/>
  <c r="Z3" i="42" s="1"/>
  <c r="Y38" i="103"/>
  <c r="Z38" i="103" s="1"/>
  <c r="Y42" i="103"/>
  <c r="Z42" i="103" s="1"/>
  <c r="Y3" i="103"/>
  <c r="Z3" i="103" s="1"/>
  <c r="Y8" i="103"/>
  <c r="Z8" i="103" s="1"/>
  <c r="Y16" i="103"/>
  <c r="Z16" i="103" s="1"/>
  <c r="Y19" i="103"/>
  <c r="Z19" i="103" s="1"/>
  <c r="Y37" i="103"/>
  <c r="Z37" i="103" s="1"/>
  <c r="Y41" i="103"/>
  <c r="Z41" i="103" s="1"/>
  <c r="Y26" i="103"/>
  <c r="Z26" i="103" s="1"/>
  <c r="Y28" i="103"/>
  <c r="Z28" i="103" s="1"/>
  <c r="Y31" i="103"/>
  <c r="Z31" i="103" s="1"/>
  <c r="Y34" i="103"/>
  <c r="Z34" i="103" s="1"/>
  <c r="Y39" i="103"/>
  <c r="Z39" i="103" s="1"/>
  <c r="Y6" i="103"/>
  <c r="Z6" i="103" s="1"/>
  <c r="Y13" i="103"/>
  <c r="Z13" i="103" s="1"/>
  <c r="Y20" i="103"/>
  <c r="Z20" i="103" s="1"/>
  <c r="Y50" i="103"/>
  <c r="Z50" i="103" s="1"/>
  <c r="Y54" i="103"/>
  <c r="Z54" i="103" s="1"/>
  <c r="Y5" i="103"/>
  <c r="Z5" i="103" s="1"/>
  <c r="Y10" i="103"/>
  <c r="Z10" i="103" s="1"/>
  <c r="Y12" i="103"/>
  <c r="Z12" i="103" s="1"/>
  <c r="Y18" i="103"/>
  <c r="Z18" i="103" s="1"/>
  <c r="Y48" i="103"/>
  <c r="Z48" i="103" s="1"/>
  <c r="Y33" i="103"/>
  <c r="Z33" i="103" s="1"/>
  <c r="Y40" i="103"/>
  <c r="Z40" i="103" s="1"/>
  <c r="Y51" i="103"/>
  <c r="Z51" i="103" s="1"/>
  <c r="Y45" i="103"/>
  <c r="Z45" i="103" s="1"/>
  <c r="Y24" i="103"/>
  <c r="Z24" i="103" s="1"/>
  <c r="Y36" i="103"/>
  <c r="Z36" i="103" s="1"/>
  <c r="Y4" i="103"/>
  <c r="Z4" i="103" s="1"/>
  <c r="Y47" i="103"/>
  <c r="Z47" i="103" s="1"/>
  <c r="Y55" i="103"/>
  <c r="Z55" i="103" s="1"/>
  <c r="Y17" i="103"/>
  <c r="Z17" i="103" s="1"/>
  <c r="Y21" i="103"/>
  <c r="Z21" i="103" s="1"/>
  <c r="Y23" i="103"/>
  <c r="Z23" i="103" s="1"/>
  <c r="Y32" i="103"/>
  <c r="Z32" i="103" s="1"/>
  <c r="Y35" i="103"/>
  <c r="Z35" i="103" s="1"/>
  <c r="Y43" i="103"/>
  <c r="Z43" i="103" s="1"/>
  <c r="Y44" i="103"/>
  <c r="Z44" i="103" s="1"/>
  <c r="Y8" i="99"/>
  <c r="Z8" i="99" s="1"/>
  <c r="Y10" i="99"/>
  <c r="Z10" i="99" s="1"/>
  <c r="Y7" i="99"/>
  <c r="Z7" i="99" s="1"/>
  <c r="Y4" i="99"/>
  <c r="Z4" i="99" s="1"/>
  <c r="Y6" i="99"/>
  <c r="Z6" i="99" s="1"/>
  <c r="Y3" i="99"/>
  <c r="Y5" i="99"/>
  <c r="Z5" i="99" s="1"/>
  <c r="Y16" i="92"/>
  <c r="Z16" i="92" s="1"/>
  <c r="Y13" i="92"/>
  <c r="Z13" i="92" s="1"/>
  <c r="Y7" i="92"/>
  <c r="Z7" i="92" s="1"/>
  <c r="Y9" i="92"/>
  <c r="Z9" i="92" s="1"/>
  <c r="Y17" i="92"/>
  <c r="Z17" i="92" s="1"/>
  <c r="Y15" i="92"/>
  <c r="Z15" i="92" s="1"/>
  <c r="Y11" i="92"/>
  <c r="Z11" i="92" s="1"/>
  <c r="Y6" i="92"/>
  <c r="Z6" i="92" s="1"/>
  <c r="Y8" i="92"/>
  <c r="Z8" i="92" s="1"/>
  <c r="Y10" i="92"/>
  <c r="Z10" i="92" s="1"/>
  <c r="Y12" i="92"/>
  <c r="Z12" i="92" s="1"/>
  <c r="Y14" i="92"/>
  <c r="Z14" i="92" s="1"/>
  <c r="Y8" i="98"/>
  <c r="Z8" i="98" s="1"/>
  <c r="Z4" i="98"/>
  <c r="Y3" i="97"/>
  <c r="Z3" i="97" s="1"/>
  <c r="Y5" i="97"/>
  <c r="Z5" i="97" s="1"/>
  <c r="Y8" i="96"/>
  <c r="Z8" i="96" s="1"/>
  <c r="Y7" i="96"/>
  <c r="Z7" i="96" s="1"/>
  <c r="Y3" i="94"/>
  <c r="Z3" i="94" s="1"/>
  <c r="Z6" i="94" s="1"/>
  <c r="D3" i="60" s="1"/>
  <c r="Y6" i="94"/>
  <c r="C3" i="60" s="1"/>
  <c r="Y6" i="93"/>
  <c r="Z6" i="93" s="1"/>
  <c r="Y10" i="93"/>
  <c r="Z10" i="93" s="1"/>
  <c r="Y3" i="93"/>
  <c r="Z3" i="93" s="1"/>
  <c r="Y11" i="93"/>
  <c r="Z11" i="93" s="1"/>
  <c r="Y9" i="93"/>
  <c r="Z9" i="93" s="1"/>
  <c r="Y5" i="93"/>
  <c r="Z5" i="93" s="1"/>
  <c r="Y8" i="93"/>
  <c r="Z8" i="93" s="1"/>
  <c r="Y4" i="93"/>
  <c r="Z4" i="93" s="1"/>
  <c r="Y10" i="91"/>
  <c r="Z10" i="91" s="1"/>
  <c r="Y12" i="91"/>
  <c r="Z3" i="91"/>
  <c r="Y3" i="90"/>
  <c r="Z3" i="90" s="1"/>
  <c r="Y10" i="90"/>
  <c r="Z10" i="90" s="1"/>
  <c r="Y8" i="66"/>
  <c r="Z8" i="66" s="1"/>
  <c r="Y3" i="66"/>
  <c r="Y6" i="64"/>
  <c r="Z6" i="64" s="1"/>
  <c r="Y10" i="64"/>
  <c r="Z10" i="64" s="1"/>
  <c r="Y12" i="64"/>
  <c r="Z12" i="64" s="1"/>
  <c r="Y7" i="40"/>
  <c r="Z7" i="40" s="1"/>
  <c r="Y7" i="39"/>
  <c r="Z7" i="39" s="1"/>
  <c r="Y9" i="39"/>
  <c r="Z9" i="39" s="1"/>
  <c r="Y6" i="20"/>
  <c r="Z6" i="20" s="1"/>
  <c r="Y4" i="20"/>
  <c r="Z4" i="20" s="1"/>
  <c r="Y5" i="65"/>
  <c r="Z5" i="65" s="1"/>
  <c r="Y10" i="65"/>
  <c r="Z10" i="65" s="1"/>
  <c r="D4" i="60" s="1"/>
  <c r="Z3" i="65"/>
  <c r="Y5" i="42"/>
  <c r="Z5" i="42" s="1"/>
  <c r="Y10" i="40"/>
  <c r="Z10" i="40" s="1"/>
  <c r="Y13" i="40"/>
  <c r="Z13" i="40" s="1"/>
  <c r="Y5" i="40"/>
  <c r="Z5" i="40" s="1"/>
  <c r="Y11" i="40"/>
  <c r="Z11" i="40" s="1"/>
  <c r="Y4" i="40"/>
  <c r="Z4" i="40" s="1"/>
  <c r="Y6" i="40"/>
  <c r="Z6" i="40" s="1"/>
  <c r="Z3" i="40"/>
  <c r="Y15" i="64"/>
  <c r="Z15" i="64" s="1"/>
  <c r="Y11" i="64"/>
  <c r="Z11" i="64" s="1"/>
  <c r="Y14" i="64"/>
  <c r="Z14" i="64" s="1"/>
  <c r="Y16" i="64"/>
  <c r="Z16" i="64" s="1"/>
  <c r="Y9" i="64"/>
  <c r="Z9" i="64" s="1"/>
  <c r="Y3" i="64"/>
  <c r="Y12" i="39"/>
  <c r="Z12" i="39" s="1"/>
  <c r="Y11" i="39"/>
  <c r="Z11" i="39" s="1"/>
  <c r="Y10" i="39"/>
  <c r="Z10" i="39" s="1"/>
  <c r="Y8" i="39"/>
  <c r="Z8" i="39" s="1"/>
  <c r="Y4" i="39"/>
  <c r="Z4" i="39" s="1"/>
  <c r="C22" i="59"/>
  <c r="Z3" i="39"/>
  <c r="Y5" i="20"/>
  <c r="Z5" i="20" s="1"/>
  <c r="Y3" i="20"/>
  <c r="Z3" i="20" s="1"/>
  <c r="Z7" i="20"/>
  <c r="Y13" i="99" l="1"/>
  <c r="Z13" i="99" s="1"/>
  <c r="D7" i="60" s="1"/>
  <c r="Y17" i="97"/>
  <c r="C15" i="60" s="1"/>
  <c r="Y12" i="95"/>
  <c r="Z12" i="95" s="1"/>
  <c r="D6" i="60" s="1"/>
  <c r="Y13" i="90"/>
  <c r="C18" i="60" s="1"/>
  <c r="Y12" i="66"/>
  <c r="Z12" i="66" s="1"/>
  <c r="D5" i="60" s="1"/>
  <c r="Y9" i="42"/>
  <c r="C16" i="60" s="1"/>
  <c r="Y58" i="103"/>
  <c r="Z58" i="103" s="1"/>
  <c r="D13" i="60" s="1"/>
  <c r="Z3" i="99"/>
  <c r="Y20" i="92"/>
  <c r="Z20" i="92" s="1"/>
  <c r="D11" i="60" s="1"/>
  <c r="Y16" i="98"/>
  <c r="Z16" i="98" s="1"/>
  <c r="D9" i="60" s="1"/>
  <c r="Y11" i="96"/>
  <c r="Y15" i="93"/>
  <c r="Z15" i="93" s="1"/>
  <c r="D12" i="60" s="1"/>
  <c r="Z12" i="91"/>
  <c r="D8" i="60" s="1"/>
  <c r="C8" i="60"/>
  <c r="Z3" i="66"/>
  <c r="C5" i="60"/>
  <c r="C4" i="60"/>
  <c r="Y16" i="40"/>
  <c r="Y19" i="64"/>
  <c r="C17" i="60" s="1"/>
  <c r="Z3" i="64"/>
  <c r="Y16" i="39"/>
  <c r="Z16" i="39" s="1"/>
  <c r="D10" i="60" s="1"/>
  <c r="Y10" i="20"/>
  <c r="C7" i="60" l="1"/>
  <c r="C9" i="60"/>
  <c r="C13" i="60"/>
  <c r="Z17" i="97"/>
  <c r="D15" i="60" s="1"/>
  <c r="C6" i="60"/>
  <c r="C12" i="60"/>
  <c r="Z13" i="90"/>
  <c r="D18" i="60" s="1"/>
  <c r="Z9" i="42"/>
  <c r="D16" i="60" s="1"/>
  <c r="C11" i="60"/>
  <c r="C20" i="60"/>
  <c r="Z11" i="96"/>
  <c r="D20" i="60" s="1"/>
  <c r="Z16" i="40"/>
  <c r="D19" i="60" s="1"/>
  <c r="C19" i="60"/>
  <c r="Z19" i="64"/>
  <c r="D17" i="60" s="1"/>
  <c r="C10" i="60"/>
  <c r="Z10" i="20"/>
  <c r="D14" i="60" s="1"/>
  <c r="C14" i="60"/>
</calcChain>
</file>

<file path=xl/sharedStrings.xml><?xml version="1.0" encoding="utf-8"?>
<sst xmlns="http://schemas.openxmlformats.org/spreadsheetml/2006/main" count="2566" uniqueCount="659">
  <si>
    <t>МБДОУ «Детский сад  № 1 им.Ю.А.Гагарина г.Анива»</t>
  </si>
  <si>
    <t>МБДОУ «Детский сад  № 2 «Колокольчик» с.Троицкое»</t>
  </si>
  <si>
    <t>МБДОУ «Детский сад  № 3 «Рябинка» г.Анива»</t>
  </si>
  <si>
    <t>МБДОУ «Детский сад №4 «Теремок» с.Новотроицкое»</t>
  </si>
  <si>
    <t>МБДОУ «Детский сад  № 5 «Берёзка» с.Таранай»</t>
  </si>
  <si>
    <t>МБОУ СОШ № 3 с.Огоньки (Дошкольные группы)</t>
  </si>
  <si>
    <t>МБОУ НОШ № 7" с. Успенское (Дошкольные группы)</t>
  </si>
  <si>
    <t>МБДОУ "Улыбка" г. Долинск</t>
  </si>
  <si>
    <t xml:space="preserve">МБДОУ "Детский сад «Дюймовочка" с.Стародубское </t>
  </si>
  <si>
    <t xml:space="preserve">МБДОУ «Детский сад «Малыш» с. Углезаводск </t>
  </si>
  <si>
    <t xml:space="preserve">МБДОУ «Детский сад «Родничок» с.Быков </t>
  </si>
  <si>
    <t xml:space="preserve">МБДОУ «Детский сад «Росинка» с. Сокол </t>
  </si>
  <si>
    <t xml:space="preserve">МБДОУ «Детский сад «Тополек» с.Покровка </t>
  </si>
  <si>
    <t>МБОУ СОШ с. Советское" (Дошкольные группы)</t>
  </si>
  <si>
    <t>МБОУ СОШ с. Взморье" (Дошкольные группы)</t>
  </si>
  <si>
    <t xml:space="preserve">МБДОУ детский сад "Золотая рыбка" с. Рейдово </t>
  </si>
  <si>
    <t>МБДОУ Детский сад с.Воскресеновка</t>
  </si>
  <si>
    <t>Анивский городской округ</t>
  </si>
  <si>
    <t xml:space="preserve">Городской округ «Александровск-Сахалинский район» </t>
  </si>
  <si>
    <t>Городской округ «Долинский»</t>
  </si>
  <si>
    <t>Корсаковский городской округ</t>
  </si>
  <si>
    <t>Курильский городской округ</t>
  </si>
  <si>
    <t>Макаровский городской округ</t>
  </si>
  <si>
    <t>Невельский городской округ</t>
  </si>
  <si>
    <t>Городской округ Ногликский</t>
  </si>
  <si>
    <t>Городской округ«Охинский»</t>
  </si>
  <si>
    <t>Поронайский городской округ</t>
  </si>
  <si>
    <t>Северо-Курильский городской округ</t>
  </si>
  <si>
    <t>Городской округ «Смирныховский»</t>
  </si>
  <si>
    <t>Томаринский городской округ</t>
  </si>
  <si>
    <t>Тымовский городской округ</t>
  </si>
  <si>
    <t>Углегорский городской округ</t>
  </si>
  <si>
    <t>Холмский городской округ</t>
  </si>
  <si>
    <t>Южно-Курильский городской округ</t>
  </si>
  <si>
    <t>Городской округ "город Южно-Сахалинск"</t>
  </si>
  <si>
    <t>МО</t>
  </si>
  <si>
    <t>ДОО</t>
  </si>
  <si>
    <t>Текущий учебный год</t>
  </si>
  <si>
    <t>Количество групп в АИС "Е-услуги"</t>
  </si>
  <si>
    <t>Количество групп в АИС СГО</t>
  </si>
  <si>
    <t>Количество воспитанников  в АИС СГО</t>
  </si>
  <si>
    <t>Показатель 2
 (0-1-2)</t>
  </si>
  <si>
    <t>Показатель 1
 (0/2)</t>
  </si>
  <si>
    <t>Заполнение карточки ОО</t>
  </si>
  <si>
    <t>Показатель 3
 (0-1-2-3-4)</t>
  </si>
  <si>
    <t>Общее количество карточек воспитанников на дату проведения мониторинга</t>
  </si>
  <si>
    <t>Количество заполненных карточек воспитанников на дату проведения мониторинга</t>
  </si>
  <si>
    <t>Показатель 5
 (0-1-2-3-4)</t>
  </si>
  <si>
    <t>Процент заполнения сведений о воспитанниках</t>
  </si>
  <si>
    <t>Процент наполненности СГО</t>
  </si>
  <si>
    <t>Средний показатель наполненности по МО</t>
  </si>
  <si>
    <t>ИТОГО</t>
  </si>
  <si>
    <t>ОО</t>
  </si>
  <si>
    <t>Общее количество групп</t>
  </si>
  <si>
    <t>В возрасте от 1 до 3</t>
  </si>
  <si>
    <t>В возрасте от 3 до 7</t>
  </si>
  <si>
    <t>МБДОУ №7 "Росинка" г. Анива</t>
  </si>
  <si>
    <t>МБОУ НОШ № 7 с. Успенское</t>
  </si>
  <si>
    <t>Итого</t>
  </si>
  <si>
    <t>МБДОУ "Дюймовочка" с.Стародубское</t>
  </si>
  <si>
    <t>МБДОУ "Малыш" с.Углезаводск</t>
  </si>
  <si>
    <t>МБДОУ "Родничок" с.Быков</t>
  </si>
  <si>
    <t>МБДОУ "Росинка" с.Сокол</t>
  </si>
  <si>
    <t>МБДОУ "Тополек" с.Покровка</t>
  </si>
  <si>
    <t>МБДОУ "Улыбка" г.Долинск</t>
  </si>
  <si>
    <t>МАДОУ «Детский сад «Тополек» с. Чапаево</t>
  </si>
  <si>
    <t>МБДОУ детский сад "Аленький цветочек"</t>
  </si>
  <si>
    <t>МБДОУ детский сад "Золотая рыбка"</t>
  </si>
  <si>
    <t>МБОУ СОШ с. Горячие Ключи</t>
  </si>
  <si>
    <t>МБОУ "ООШ с. Восточное"</t>
  </si>
  <si>
    <t>МБДОУ "Детский сад № 1 "Родничок" с.Горнозаводска</t>
  </si>
  <si>
    <t>МБДОУ "Детский сад № 2 "Рябинка" с. Горнозаводска</t>
  </si>
  <si>
    <t>МБДОУ "Детский сад №11 "Аленький цветочек" г. Невельска</t>
  </si>
  <si>
    <t>МБДОУ "Детский сад №16 "Малышка" г. Невельска</t>
  </si>
  <si>
    <t>МБДОУ "Детский сад №17 "Кораблик" г. Невельска</t>
  </si>
  <si>
    <t>МБДОУ "Детский сад №2 "Журавушка" г. Невельска</t>
  </si>
  <si>
    <t>МБДОУ "Детский сад №4 "Золотая рыбка" г. Невельска</t>
  </si>
  <si>
    <t>МБДОУ "Детский сад №5 "Солнышко" г. Невельска</t>
  </si>
  <si>
    <t>МБДОУ д/с № 11 "Сказка"</t>
  </si>
  <si>
    <t>МБДОУ д/с № 2 "Ромашка"</t>
  </si>
  <si>
    <t>МБДОУ д/с № 7 "Островок"</t>
  </si>
  <si>
    <t>МБДОУ д/с № 9 "Березка"</t>
  </si>
  <si>
    <t>МБДОУ д/с №1 "Светлячок"</t>
  </si>
  <si>
    <t>МБДОУ № 8 г. Поронайска</t>
  </si>
  <si>
    <t>МБДОУ №5 "Сказка" г.Поронайска</t>
  </si>
  <si>
    <t>МБДОУ детский сад №12 "Алёнушка"</t>
  </si>
  <si>
    <t>МКОУ СОШ с.Гастелло</t>
  </si>
  <si>
    <t>МБОУ СОШ с. Онор</t>
  </si>
  <si>
    <t>МБОУ СОШ с. Арги-Паги</t>
  </si>
  <si>
    <t>МБДОУ № 1 г. Углегорска</t>
  </si>
  <si>
    <t>МБДОУ № 14 пгт. Шахтерск</t>
  </si>
  <si>
    <t>МБДОУ № 15 пгт. Шахтерск</t>
  </si>
  <si>
    <t>МБДОУ № 2 с. Краснополье</t>
  </si>
  <si>
    <t>МБДОУ № 22 с. Бошняково</t>
  </si>
  <si>
    <t>МБДОУ № 26 г. Углегорска</t>
  </si>
  <si>
    <t>МБДОУ № 3 "Радуга" г. Углегорска</t>
  </si>
  <si>
    <t>МБДОУ № 8 пгт. Шахтерск</t>
  </si>
  <si>
    <t>МБОУ СОШ с. Поречье</t>
  </si>
  <si>
    <t>МБДОУ детский сад «Теремок» г. Холмска</t>
  </si>
  <si>
    <t>МБДОУ детский сад № 2 «Сказка» г. Холмска</t>
  </si>
  <si>
    <t>МБДОУ детский сад № 3 «Родничок» с.Правда</t>
  </si>
  <si>
    <t>МБДОУ детский сад № 32 «Ручеек» с. Костромское</t>
  </si>
  <si>
    <t>МБДОУ детский сад № 39 «Петушок» с. Чапланово</t>
  </si>
  <si>
    <t>МБДОУ детский сад № 4 "Маячок" с.Яблочное</t>
  </si>
  <si>
    <t>МБДОУ детский сад № 6 «Ромашка» г. Холмска</t>
  </si>
  <si>
    <t>МБДОУ детский сад № 7 "Улыбка" г. Холмска</t>
  </si>
  <si>
    <t>МБДОУ детский сад № 9 «Дружба» г. Холмска</t>
  </si>
  <si>
    <t>МБОУ СОШ с. Горячие Ключи (дошкольные группы)</t>
  </si>
  <si>
    <t>Кол-во воспитанников</t>
  </si>
  <si>
    <t xml:space="preserve">ИТОГО </t>
  </si>
  <si>
    <t>Распределение муниципальных образований Сахалинской области по проценту наполнению АИС СГО в дошкольных образовательных организациях</t>
  </si>
  <si>
    <t>МБОУ школа-детский сад с.Тунгор</t>
  </si>
  <si>
    <t>МБДОУ  «Детский сад №2  «Аленький цветочек» г.Макарова»</t>
  </si>
  <si>
    <t>МБОУ "ООШ с. Восточное" (дошкольные группы)</t>
  </si>
  <si>
    <t>МБОУ НОШ с. Поречье  (дошкольные группы)</t>
  </si>
  <si>
    <t xml:space="preserve">МБДОУ «Детский сад № 2 «Журавушка» г.Невельска </t>
  </si>
  <si>
    <t xml:space="preserve">МБДОУ «Детский сад № 5 Солнышко» г. Невельска </t>
  </si>
  <si>
    <t>МБДОУ Детский сад № 11 «Аленький цветочек» г. Невельска</t>
  </si>
  <si>
    <t xml:space="preserve">МБДОУ «Детский сад № 16 «Малышка» г. Невельска </t>
  </si>
  <si>
    <t>СОШ с.Шебунино (дошкольные группы)</t>
  </si>
  <si>
    <t>МБДОУ детский сад комбинированного вида № 1 «Светлячок» г. А-Сахалинский</t>
  </si>
  <si>
    <t>МБДОУ «Детский сад № 3 «Теремок» г. А-Сахалинский</t>
  </si>
  <si>
    <t>МБДОУ д/с № 4 "Улыбка"г. А-Сахалинский</t>
  </si>
  <si>
    <t>МБДОУ детский сад "Алёнушка" г. Курильска</t>
  </si>
  <si>
    <t>МБДОУ детский сад №1 "Светлячок" пгт. Ноглики</t>
  </si>
  <si>
    <t xml:space="preserve">МБДОУ детский сад № 2 "Ромашка" пгт. Ноглики </t>
  </si>
  <si>
    <t>МБДОУ детский сад №7 "Островок" пгт. Ноглики</t>
  </si>
  <si>
    <t>МБДОУ детский сад №9 "Березка" пгт. Ноглики</t>
  </si>
  <si>
    <t>МБДОУ детский сад № 11 "Сказка" пгт. Ноглики</t>
  </si>
  <si>
    <t>Дошкольные группы при МБОУ СОШ №1 п.Ноглики</t>
  </si>
  <si>
    <t>СОШ с. Вал" (Дошкольные группы)</t>
  </si>
  <si>
    <t>СОШ с. Ныш" (Дошкольные группы)</t>
  </si>
  <si>
    <t>МБДОУ детский сад № 1 "Родничок" г. Охи</t>
  </si>
  <si>
    <t>МБДОУ детский сад № 2 "Солнышко" г. Охи</t>
  </si>
  <si>
    <t>МБДОУ детский сад № 5 "Звездочка" г. Охи</t>
  </si>
  <si>
    <t>МБДОУ детский сад № 7 "Журавушка" г. Охи</t>
  </si>
  <si>
    <t>МБДОУ детский сад № 10 "Золушка" г. Охи</t>
  </si>
  <si>
    <t>МБДОУ детский сад № 20 "Снегурочка" г. Охи</t>
  </si>
  <si>
    <t>МБОУ СОШ с.Тунгор (дошкольные группы)</t>
  </si>
  <si>
    <t>СШИ с. Некрасовка (дошкольные группы)</t>
  </si>
  <si>
    <t xml:space="preserve">МБДОУ детский сад № 1 «Солнышко» г.Холмска </t>
  </si>
  <si>
    <t xml:space="preserve">МБДОУ детский сад № 2 "Сказка"  г. Холмска </t>
  </si>
  <si>
    <t xml:space="preserve">МБДОУ детский сад №5 "Радуга" г.Холмска </t>
  </si>
  <si>
    <t xml:space="preserve">МБДОУ детский сад № 6 "Ромашка" г. Холмска </t>
  </si>
  <si>
    <t xml:space="preserve">МБДОУ детский сад № 7 "Улыбка г. Холмска </t>
  </si>
  <si>
    <t xml:space="preserve">МБДОУ детский сад № 8 «Золотой ключик» г.Холмска </t>
  </si>
  <si>
    <t xml:space="preserve">МБДОУ детский сад № 9 "Дружба" г. Холмска </t>
  </si>
  <si>
    <t xml:space="preserve">МБДОУ детский сад "Теремок" г. Холмска </t>
  </si>
  <si>
    <t xml:space="preserve">МБДОУ детский сад «Золушка» г. Холмска </t>
  </si>
  <si>
    <t xml:space="preserve">МБДОУ детский сад № 28 "Рябинка" с. Чехов </t>
  </si>
  <si>
    <t xml:space="preserve">МБДОУ детский сад № 3 "Родничок" с.Правда </t>
  </si>
  <si>
    <t xml:space="preserve">МБДОУ детский сад № 32 «Ручеек» с.Костромское </t>
  </si>
  <si>
    <t xml:space="preserve">МБДОУ детский сад № 39 «Петушок» с.Чапланово </t>
  </si>
  <si>
    <t xml:space="preserve">МБДОУ детский сад № 4 "Маячок" с. Яблочное </t>
  </si>
  <si>
    <t>ООШ с. Пионеры" (Дошкольные группы)</t>
  </si>
  <si>
    <t>МБДОУ детский сад комбинированного вида № 1 "Дружные ребята" г. Поронайска</t>
  </si>
  <si>
    <t>МБДОУ детский сад комбинированного вида № 2 "Кораблик" г. Поронайска</t>
  </si>
  <si>
    <t>МБДОУ детский сад №4 "Ивушка" с. Леонидово</t>
  </si>
  <si>
    <t>МБДОУ детский сад комбинированного вида №5 "Сказка" г. Поронайска</t>
  </si>
  <si>
    <t>МБДОУ детский сад № 7 «Дельфин»  п.(Вахрушев)</t>
  </si>
  <si>
    <t>МБДОУ детский сад комбинированного вида № 8 г. Поронайска</t>
  </si>
  <si>
    <t>МБДОУ детский сад № 34 "Морячок" г.Поронайска</t>
  </si>
  <si>
    <t>МБДОУ детский сад № 12 "Аленушка" с.Восток</t>
  </si>
  <si>
    <t xml:space="preserve">МКОУ СОШ с Гастелло (дошкольные группы) </t>
  </si>
  <si>
    <t>МКОУ СОШ с. Малиновка (дошкольные группы)</t>
  </si>
  <si>
    <t xml:space="preserve">МБДОУ детский сад №1 "Улыбка" пгт. Смирных  </t>
  </si>
  <si>
    <t>МБДОУ детский сад № 17 "Солнышко" пгт. Смирных</t>
  </si>
  <si>
    <t>МБДОУ детский сад " Островок" пгт. Смирных</t>
  </si>
  <si>
    <t>МБОУ СОШ  с. Онор (дошкольные группы)</t>
  </si>
  <si>
    <t>МБОУ СОШ с. Первомайск (дошкольные группы)</t>
  </si>
  <si>
    <t xml:space="preserve">МБДОУ детский сад № 3 "Малыш" г.Томари </t>
  </si>
  <si>
    <t xml:space="preserve">МБДОУ детский сад № 7 "Сказка" г.Томари </t>
  </si>
  <si>
    <t>МБОУ СОШ с. Пензенское (дошкольные группы)</t>
  </si>
  <si>
    <t>МБОУ СОШ с. Красногорск (дошкольные группы)</t>
  </si>
  <si>
    <t xml:space="preserve">МБДОУ детский сад № 4 "Теремок" с. Красногорск </t>
  </si>
  <si>
    <t>МБДОУ "Детский сад № 1" пгт.Тымовское</t>
  </si>
  <si>
    <t>МБДОУ "Детский сад № 3" пгт.Тымовское</t>
  </si>
  <si>
    <t>МБДОУ Детский сад № 5 пгт.Тымовское</t>
  </si>
  <si>
    <t>МБДОУ "Детский сад № 6 пгт.Тымовское"</t>
  </si>
  <si>
    <t>МБДОУ Детский сад с.Адо-Тымово</t>
  </si>
  <si>
    <t>МБДОУ детский сад с.Ясное</t>
  </si>
  <si>
    <t xml:space="preserve">МБОУ Начальная школа-детский сад с. Красная Тымь (дошкольные группы) </t>
  </si>
  <si>
    <t xml:space="preserve">МБОУ Начальная школа-детский сад с. Чир-Унвд (дошкольные группы) </t>
  </si>
  <si>
    <t>МБДОУ  детский сад № 8 г.Шахтерск</t>
  </si>
  <si>
    <t>МБДОУ  детский сад № 14 г. Шахтерска</t>
  </si>
  <si>
    <t>МБДОУ детский сад № 15 г.Шахтерска</t>
  </si>
  <si>
    <t>МБДОУ детский сад № 1 г.Углегорск</t>
  </si>
  <si>
    <t>МБДОУ  детский сад № 26 г.Углегорска</t>
  </si>
  <si>
    <t>МБДОУ  детский сад № 22 с.Бошняково</t>
  </si>
  <si>
    <t>МБДОУ детский сад № 2 с. Краснополье</t>
  </si>
  <si>
    <t>МБОУ СОШ с.Поречье (Дошкольные группы)</t>
  </si>
  <si>
    <t>МБОУ СОШ с. Лесогорское (дошкольные группы)</t>
  </si>
  <si>
    <t>МБДОУ  детский сад "Ромашка" пгт. Ю-Курильска</t>
  </si>
  <si>
    <t>МБДОУ   детский сад «Рыбка» пгт. Ю-Курильска</t>
  </si>
  <si>
    <t>МБДОУ детский сад "Звездочка" пгт. Ю-Курильска</t>
  </si>
  <si>
    <t>МБДОУ детский сад "Солнышко" пгт. Ю-Курильска</t>
  </si>
  <si>
    <t>МБДОУ "д/с"Островок" пгт. Ю-Курильска</t>
  </si>
  <si>
    <t>МБДОУ -детский сад «Белочка» пгт. Ю-Курильска</t>
  </si>
  <si>
    <t>МБДОУ детский сад "Аленка" пгт. Ю-Курильска</t>
  </si>
  <si>
    <t>МБДОУ детский сад компенсирующего вида № 6 г. Южно-Сахалинска</t>
  </si>
  <si>
    <t>МБДОУ детский сад комбинированного вида № 10 «Росинка» г. Южно-Сахалинска</t>
  </si>
  <si>
    <t>МБДОУ детский сад общеразвивающего вида № 12 «Лесная сказка» г. Южно-Сахалинска</t>
  </si>
  <si>
    <t>МБДОУ детский сад № 13 «Колокольчик» г. Южно-Сахалинска</t>
  </si>
  <si>
    <t>МБДОУ детский сад № 15 «Берёзка» г. Южно-Сахалинска</t>
  </si>
  <si>
    <t>МБДОУ детский сад комбинированного вида № 18 «Гармония» г. Южно-Сахалинска</t>
  </si>
  <si>
    <t>МБДОУ детский сад общеразвивающего вида № 21 «Кораблик» города Южно-Сахалинска</t>
  </si>
  <si>
    <t>МБДОУ детский сад общеразвивающего вида № 22 «Ивушка» г. Южно-Сахалинска</t>
  </si>
  <si>
    <t>МБДОУ № 26 детский сад «Островок» г. Южно-Сахалинска</t>
  </si>
  <si>
    <t>МБДОУ детский сад общеразвивающего вида № 28 «Матрешка» г. Южно-Сахалинска</t>
  </si>
  <si>
    <t>МБДОУ детский сад № 29 «Василёк» г. Южно-Сахалинска</t>
  </si>
  <si>
    <t>МБДОУ детский сад № 33 «Дюймовочка» г. Южно-Сахалинска</t>
  </si>
  <si>
    <t>МБДОУ детский сад компенсирующего вида № 37 «Одуванчик» г. Южно-Сахалинска</t>
  </si>
  <si>
    <t>МБДОУ детский сад № 40 «Теремок» с. Синегорск</t>
  </si>
  <si>
    <t>МБДОУ детский сад присмотра и оздоровления  № 41 «Звездочка» г. Южно-Сахалинска</t>
  </si>
  <si>
    <t>МАОУ детский сад общеразвивающего вида № 47 «Ягодка» г. Южно-Сахалинска</t>
  </si>
  <si>
    <t>МБДОУ детский сад общеразвивающего вида № 50 «Карусель» г. Южно-Сахалинска</t>
  </si>
  <si>
    <t>МБДОУ детский сад общеразвивающего вида № 54 «Белоснежка» г. Южно-Сахалинска</t>
  </si>
  <si>
    <t>МБДОУ детский сад № 58 «Ручеек» с. Дальнее</t>
  </si>
  <si>
    <t>МКОУ ООШ с.Виахту (дошкольные группы)</t>
  </si>
  <si>
    <t>Кол-во родителей</t>
  </si>
  <si>
    <t>% воспитанников, у которых введён хотя бы один родитель</t>
  </si>
  <si>
    <t>Показатель 6
 (0-1-2)</t>
  </si>
  <si>
    <t>Количество внешних обращений к системе родителей</t>
  </si>
  <si>
    <t>Количество внешних обращений к системе сотрудников</t>
  </si>
  <si>
    <t>МБОУ СОШ с. Победино (дошкольные группы в с.Рощино)</t>
  </si>
  <si>
    <t>МБДОУ детский сад №1 «Остров детства» с. Ильинское</t>
  </si>
  <si>
    <t>Д/с "Морячок" г.Поронайска</t>
  </si>
  <si>
    <t>Д/с «Северянка» г. Северо-Курильска</t>
  </si>
  <si>
    <t xml:space="preserve">Д/с № 3 "Малыш" г.Томари </t>
  </si>
  <si>
    <t xml:space="preserve">Д/с № 7 "Сказка" г.Томари </t>
  </si>
  <si>
    <t>Д/с № 5 пгт.Тымовское</t>
  </si>
  <si>
    <t>Д/с № 6 пгт.Тымовское</t>
  </si>
  <si>
    <t>Д/с № 1 пгт.Тымовское</t>
  </si>
  <si>
    <t>Д/с № 26 г.Углегорска</t>
  </si>
  <si>
    <t>Д/с № 1 г.Углегорск</t>
  </si>
  <si>
    <t xml:space="preserve">Д/с № 1 «Солнышко» г.Холмска </t>
  </si>
  <si>
    <t xml:space="preserve">Д/с № 8 «Золотой ключик» г.Холмска </t>
  </si>
  <si>
    <t xml:space="preserve">Д/с №5 "Радуга" г.Холмска </t>
  </si>
  <si>
    <t>Сокращенное название ДОО</t>
  </si>
  <si>
    <t>Д/с № 3 «Теремок» г. А-Сахалинский</t>
  </si>
  <si>
    <t>Д/с № 1 «Светлячок» г. А-Сахалинский</t>
  </si>
  <si>
    <t>Д/с № 4 "Улыбка" г. А-Сахалинский</t>
  </si>
  <si>
    <t>Д/с  № 3 «Рябинка» г.Анива</t>
  </si>
  <si>
    <t>Д/с №7 "Росинка" г.Анива</t>
  </si>
  <si>
    <t>Д/с  № 1 им.Ю.А.Гагарина г.Анива</t>
  </si>
  <si>
    <t>Д/с № 2  «Аленький цветочек» г.Макарова</t>
  </si>
  <si>
    <t>Д/с № 22 с.Бошняково Угл.р-на</t>
  </si>
  <si>
    <t>Д/с № 8 г.Шахтерск Угл.р-на</t>
  </si>
  <si>
    <t>Д/с № 15 г.Шахтерска Угл.р-на</t>
  </si>
  <si>
    <t>Д/с «Дюймовочка" с.Стародубское Долин.р-на</t>
  </si>
  <si>
    <t>Д/с «Тополек» с.Покровка Долин.р-на</t>
  </si>
  <si>
    <t>Д/с «Родничок» с.Быков Долин.р-на</t>
  </si>
  <si>
    <t>Д/с № 12 "Аленушка" с.Восток Порон.р-на</t>
  </si>
  <si>
    <t>Д/с с.Ясное Тымов.р-на</t>
  </si>
  <si>
    <t>Д/с с.Воскресеновка Тымов.р-на</t>
  </si>
  <si>
    <t>Д/с с.Адо-Тымово Тымов.р-на</t>
  </si>
  <si>
    <t>Д/с № 3 "Солнышко" г.Долинск</t>
  </si>
  <si>
    <t>Д/с № 7 "Чебурашка" г.Долинск</t>
  </si>
  <si>
    <t>Д/с № 2 "Сказка" г.Долинск</t>
  </si>
  <si>
    <t>Д/с "Улыбка" г.Долинск</t>
  </si>
  <si>
    <t>Д/с «Росинка» с.Сокол Долин.р-на</t>
  </si>
  <si>
    <t>Д/с «Малыш» с.Углезаводск Долин.р-на</t>
  </si>
  <si>
    <t>Д/с № 4 «Теремок» с.Новотроицкое Анив.р-на</t>
  </si>
  <si>
    <t>Д/с № 5 «Берёзка» с.Таранай Анив.р-на</t>
  </si>
  <si>
    <t>Д/с № 2 «Колокольчик» с.Троицкое Анив.р-на</t>
  </si>
  <si>
    <t>ДГ ООШ с.Виахту  А-Сахал. р-на</t>
  </si>
  <si>
    <t>ДГ СОШ № 3 с.Огоньки Анив.р-на</t>
  </si>
  <si>
    <t>ДГ НОШ № 7" с. Успенское Анив.р-на</t>
  </si>
  <si>
    <t>ДГ СОШ с. Советское Долин.р-на</t>
  </si>
  <si>
    <t>ДГ СОШ с.Взморье" Долин.р-на</t>
  </si>
  <si>
    <t>Д/с № 14 «Родничок» с.Соловьёвка Корс.р-на</t>
  </si>
  <si>
    <t>Д/с  № 17 с.Озёрское Корс.р-на</t>
  </si>
  <si>
    <t>Д/с № 2 «Аленький цветочек» г.Корсаков</t>
  </si>
  <si>
    <t>Д/с № 23 «Золотой петушок» г.Корсаков</t>
  </si>
  <si>
    <t>Д/с № 28 г.Корсаков</t>
  </si>
  <si>
    <t>Д/с № 3 «Ромашка» г.Корсаков</t>
  </si>
  <si>
    <t>Д/с № 30 «Кораблик» г.Корсаков</t>
  </si>
  <si>
    <t>Д/с «Тополек» с.Чапаево Корс.р-на</t>
  </si>
  <si>
    <t>Д/с  № 7 «Солнышко» г.Корсаков</t>
  </si>
  <si>
    <t>Д/с № 8 г.Корсаков</t>
  </si>
  <si>
    <t>Д/с № 11 «Колокольчик» г.Корсаков</t>
  </si>
  <si>
    <t>Д/с № 25 «Золотая рыбка» г.Корсаков</t>
  </si>
  <si>
    <t xml:space="preserve"> ДГ СОШ с.Новиково Корс.р-на</t>
  </si>
  <si>
    <t>Д/с № 12 «Теремок» г.Корсаков</t>
  </si>
  <si>
    <t>ДГ МБОУ СОШ с.Горячие Ключи Курил.р-на</t>
  </si>
  <si>
    <t>Д/с "Алёнушка" г.Курильска</t>
  </si>
  <si>
    <t>Д/с "Золотая рыбка" с.Рейдово Курил.р-на</t>
  </si>
  <si>
    <t>Д/с "Аленький цветочек" с.Буревесника Курил.р-на</t>
  </si>
  <si>
    <t>ДГ МБОУ НОШ с.Поречье Макар.р-на</t>
  </si>
  <si>
    <t>ДГ ООШ с. Восточное Макар.р-на</t>
  </si>
  <si>
    <t>Д/с № 11 «Аленький цветочек» г.Невельска</t>
  </si>
  <si>
    <t>Д/с № 16 «Малышка» г.Невельска</t>
  </si>
  <si>
    <t>Д/с № 5 "Солнышко" г.Невельска</t>
  </si>
  <si>
    <t>ДГ СОШ с.Шебунино Невел.р-на</t>
  </si>
  <si>
    <t>Д/с № 2 «Журавушка» г.Невельска</t>
  </si>
  <si>
    <t>Д/с № 9 "Березка" пгт.Ноглики</t>
  </si>
  <si>
    <t>Д/с №1 "Светлячок" пгт.Ноглики</t>
  </si>
  <si>
    <t>Д/с № 11 "Сказка" пгт.Ноглики</t>
  </si>
  <si>
    <t>ДГ СОШ с.Ныш Ноглик.р-на</t>
  </si>
  <si>
    <t>Д/с № 7 "Островок" пгт.Ноглики</t>
  </si>
  <si>
    <t>ДГ СОШ №1 п.Ноглики</t>
  </si>
  <si>
    <t xml:space="preserve">Д/с  № 2 "Ромашка" пгт.Ноглики </t>
  </si>
  <si>
    <t>ДГ СОШ с. Вал Ноглик.р-на</t>
  </si>
  <si>
    <t>Д/с № 1 "Родничок" г.Охи</t>
  </si>
  <si>
    <t>Д/с № 10 "Золушка" г.Охи</t>
  </si>
  <si>
    <t>ДГ СШИ с.Некрасовка Охин.р-на</t>
  </si>
  <si>
    <t>Д/с № 7 "Журавушка" г.Охи</t>
  </si>
  <si>
    <t>ДГ СОШ с.Тунгор Охин.р-на</t>
  </si>
  <si>
    <t>Д/с № 5 "Звездочка" г.Охи</t>
  </si>
  <si>
    <t>Д/с № 2 "Солнышко" г.Охи</t>
  </si>
  <si>
    <t>Д/с № 1 "Дружные ребята" г.Поронайска</t>
  </si>
  <si>
    <t>Д/с № 2 "Кораблик" г.Поронайска</t>
  </si>
  <si>
    <t>ДГ СОШ с.Гастелло Порон.р-на</t>
  </si>
  <si>
    <t>Д/с № 4 "Ивушка" с.Леонидово Порон.р-на</t>
  </si>
  <si>
    <t>Д/с № 7 «Дельфин» п.Вахрушев Порон.р-на</t>
  </si>
  <si>
    <t>ДГ СОШ с. Малиновка Порон.р-на</t>
  </si>
  <si>
    <t>Д/с № 5 "Сказка" г.Поронайска</t>
  </si>
  <si>
    <t>Д/с № 8 г.Поронайска</t>
  </si>
  <si>
    <t>Д/с «Северянка» г.Северо-Курильска</t>
  </si>
  <si>
    <t>ДГ СОШ с.Онор Смирн.р-на</t>
  </si>
  <si>
    <t>ДГ СОШ с. Победино</t>
  </si>
  <si>
    <t>Д/с " Островок" пгт.Смирных</t>
  </si>
  <si>
    <t xml:space="preserve">Д/с № 1 "Улыбка" пгт.Смирных  </t>
  </si>
  <si>
    <t>ДГ СОШ с.Первомайск Смирн.р-на</t>
  </si>
  <si>
    <t>Д/с № 17 "Солнышко" пгт.Смирных</t>
  </si>
  <si>
    <t>Д/с № 1 «Остров детства» с.Ильинское Томар.р-на</t>
  </si>
  <si>
    <t>ДГ СОШ с.Красногорск Томар.р-на</t>
  </si>
  <si>
    <t>Д/с № 4 "Теремок" с.Красногорск Томар.р-на</t>
  </si>
  <si>
    <t>ДГ СОШ с.Пензенское Томар.р-на</t>
  </si>
  <si>
    <t>Д/с № 3 пгт.Тымовское</t>
  </si>
  <si>
    <t>Д/с № 2 с.Краснополье Угл.р-на</t>
  </si>
  <si>
    <t>Д/с № 3 "Радуга" г.Углегорска</t>
  </si>
  <si>
    <t>ДГ СОШ с.Лесогорское Угл.р-на</t>
  </si>
  <si>
    <t>ДГ СОШ с.Поречье Угл.р-на</t>
  </si>
  <si>
    <t>Д/с № 14 г.Шахтерска Угл.р-на</t>
  </si>
  <si>
    <t xml:space="preserve">Д/с № 2 "Сказка"  г.Холмска </t>
  </si>
  <si>
    <t>Д/с № 28 "Рябинка" с.Чехов Холм.р-на</t>
  </si>
  <si>
    <t>Д/с № 39 «Петушок» с.Чапланово Холм.р-на</t>
  </si>
  <si>
    <t>Д/с № 4 "Маячок" с.Яблочное Холм.р-на</t>
  </si>
  <si>
    <t xml:space="preserve">Д/с № 6 "Ромашка" г.Холмска </t>
  </si>
  <si>
    <t xml:space="preserve">Д/с № 9 "Дружба" г.Холмска </t>
  </si>
  <si>
    <t>ДГ ООШ с. Пионеры Холм.р-на</t>
  </si>
  <si>
    <t xml:space="preserve">Д/с «Золушка» г.Холмска </t>
  </si>
  <si>
    <t xml:space="preserve">Д/с № 7 "Улыбка г.Холмска </t>
  </si>
  <si>
    <t>Д/с № 32 «Ручеек» с.Костромское Холм.р-на</t>
  </si>
  <si>
    <t xml:space="preserve">Д/с "Теремок" г.Холмска </t>
  </si>
  <si>
    <t>Д/с № 3 "Родничок" с.Правда Холм.р-на</t>
  </si>
  <si>
    <t>Д/с "Солнышко" пгт.Ю-Курильска</t>
  </si>
  <si>
    <t>Д/с «Белочка» пгт.Ю-Курильска</t>
  </si>
  <si>
    <t>Д/с "Аленка" пгт.Ю-Курильска</t>
  </si>
  <si>
    <t>Д/с "Ромашка" пгт.Ю-Курильска</t>
  </si>
  <si>
    <t>Д/с "Звездочка" пгт.Ю-Курильска</t>
  </si>
  <si>
    <t>Д/с "Островок" пгт.Ю-Курильска</t>
  </si>
  <si>
    <t>Д/с «Рыбка» пгт.Ю-Курильска</t>
  </si>
  <si>
    <t>Д/с № 13 «Колокольчик» г.Ю-Сах.</t>
  </si>
  <si>
    <t>Д/с № 17 «Огонёк» г.Ю-Сах.</t>
  </si>
  <si>
    <t>Д/с № 29 «Василёк» г.Ю-Сах.</t>
  </si>
  <si>
    <t>Д/с № 3 «Золотой ключик» г.Ю-Сах.</t>
  </si>
  <si>
    <t>Д/с № 31 «Аистенок» г.Ю-Сах.</t>
  </si>
  <si>
    <t>Д/с № 34 «Искорка» с.Березняки</t>
  </si>
  <si>
    <t>Д/с № 40 «Теремок» с.Синегорск</t>
  </si>
  <si>
    <t>Д/с  № 41 «Звездочка» г.Ю-Сах.</t>
  </si>
  <si>
    <t>Д/с № 43 «Светлячок» г.Ю-Сах.</t>
  </si>
  <si>
    <t>Д/с № 49 «Ласточка» г.Ю-Сах.</t>
  </si>
  <si>
    <t>Д/с № 54 «Белоснежка» г.Ю-Сах.</t>
  </si>
  <si>
    <t>Д/с № 58 «Ручеек» с.Дальнее</t>
  </si>
  <si>
    <t>Д/с № 8 «Журавлёнок» г.Ю-Сах.</t>
  </si>
  <si>
    <t>Д/с № 9 «Чебурашка» г.Ю-Сах.</t>
  </si>
  <si>
    <t>Д/с № 19 «Аленушка» г.Ю-Сах.</t>
  </si>
  <si>
    <t>Д/с № 2 «Березка» г.Ю-Сах.</t>
  </si>
  <si>
    <t>Д/с № 1 «Загадка» г.Ю-Сах.</t>
  </si>
  <si>
    <t>Д/с № 15 «Берёзка» г.Ю-Сах.</t>
  </si>
  <si>
    <t>Д/с № 18 «Гармония» г.Ю-Сах.</t>
  </si>
  <si>
    <t>Д/с № 28 «Матрешка» г.Ю-Сах.</t>
  </si>
  <si>
    <t>Д/с № 30 «Улыбка» г.Ю-Сах.</t>
  </si>
  <si>
    <t>Д/с № 38 «Лучик» г.Ю-Сах.</t>
  </si>
  <si>
    <t>Д/с № 46 «Жемчужина» г.Ю-Сах.</t>
  </si>
  <si>
    <t>Д/с № 6 г.Ю-Сах.</t>
  </si>
  <si>
    <t>Д/с № 24 «Солнышко» г.Ю-Сах.</t>
  </si>
  <si>
    <t>Д/с № 47 «Ягодка» г.Ю-Сах.</t>
  </si>
  <si>
    <t>Д/с № 5 «Полянка» г.Ю-Сах.</t>
  </si>
  <si>
    <t>Д/с № 10 «Росинка» г.Ю-Сах.</t>
  </si>
  <si>
    <t>Д/с № 21 «Кораблик» г.Ю-Сах.</t>
  </si>
  <si>
    <t>Д/с № 42 «Черёмушки» г.Ю-Сах.</t>
  </si>
  <si>
    <t>Д/с № 44 «Незабудка» г.Ю-Сах.</t>
  </si>
  <si>
    <t>Д/с № 48 «Малыш» г.Ю-Сах.</t>
  </si>
  <si>
    <t>Д/с № 14 «Рябинка» г.Ю-Сах.</t>
  </si>
  <si>
    <t>Д/с № 26 «Островок» г.Ю-Сах.</t>
  </si>
  <si>
    <t>Д/с № 37 «Одуванчик» г.Ю-Сах.</t>
  </si>
  <si>
    <t>Д/с № 57 «Бусинка» с.Дальнее</t>
  </si>
  <si>
    <t>Д/с № 33 «Дюймовочка» г.Ю-Сах.</t>
  </si>
  <si>
    <t>Д/с № 4 «Лебедушка» г.Ю-Сах.</t>
  </si>
  <si>
    <t>Д/с № 12 «Лесная сказка» г.Ю-Сах.</t>
  </si>
  <si>
    <t>Д/с № 27 «Зарничка» г.Ю-Сах.</t>
  </si>
  <si>
    <t>Д/с № 36 «Мальвина» г.Ю-Сах.</t>
  </si>
  <si>
    <t>Д/с № 25 «Русалочка» г.Ю-Сах.</t>
  </si>
  <si>
    <t>Д/с № 35 «Сказка» г.Ю-Сах.</t>
  </si>
  <si>
    <t>Д/с № 50 «Карусель» г.Ю-Сах.</t>
  </si>
  <si>
    <t>Д/с № 20 «Красная шапочка» г.Ю-Сах.</t>
  </si>
  <si>
    <t>Д/с № 22 «Ивушка» г.Ю-Сах.</t>
  </si>
  <si>
    <t>Д/с № 39 «Радуга» г.Ю-Сах.</t>
  </si>
  <si>
    <t>Д/с № 45 «Семицветик» г.Ю-Сах.</t>
  </si>
  <si>
    <t>Д/с № 32 «Буратино» г.Ю-Сах.</t>
  </si>
  <si>
    <t>Д/с № 11 «Ромашка» г.Ю-Сах.</t>
  </si>
  <si>
    <t>ДГ НШ-д/с с.Чир-Унвд Тымов.р-на</t>
  </si>
  <si>
    <t>ДГ НШ-д/с с.Красная Тымь Тымов.р-на</t>
  </si>
  <si>
    <t>МАДОУ № 9 "Зеленый остров" (Новотроицкое)</t>
  </si>
  <si>
    <t>Д/с № 9 "Зеленый остров" с.Новотроицкое</t>
  </si>
  <si>
    <t>ДГ СОШ с.Арги-Паги Тымов.р-на</t>
  </si>
  <si>
    <t>МБОУ СОШ  "Детский сад с.Арги-Паги" (дошкольные группы)</t>
  </si>
  <si>
    <t>ДГ СОШ с.Кировское Тымов.р-на</t>
  </si>
  <si>
    <t>МКОУ ООШ с. Виахту</t>
  </si>
  <si>
    <t>МБОУ СОШ с. Взморье</t>
  </si>
  <si>
    <t>МБОУ СОШ с. Советское</t>
  </si>
  <si>
    <t>МАОУ «СОШ с. Новиково»</t>
  </si>
  <si>
    <t>МБОУ "НОШ с. Поречье"</t>
  </si>
  <si>
    <t>МБОУ СОШ № 1 пгт.Ноглики</t>
  </si>
  <si>
    <t>МБОУ СОШ с.Вал</t>
  </si>
  <si>
    <t>МБОУ СОШ с.Ныш</t>
  </si>
  <si>
    <t>МБОУ школа-интернат с. Некрасовка им. П. Г. Чайка</t>
  </si>
  <si>
    <t>МБОУ СОШ с.Буюклы</t>
  </si>
  <si>
    <t>МБОУ СОШ с.Первомайск</t>
  </si>
  <si>
    <t>МБОУ "Начальная школа - детский сад с. Чир-Унвд"</t>
  </si>
  <si>
    <t>МБОУ "Начальная школа-детский сад с. Красная Тымь"</t>
  </si>
  <si>
    <t>МБОУ СОШ с.Kировское</t>
  </si>
  <si>
    <t>МБОУ СОШ с.Лесогорское</t>
  </si>
  <si>
    <t>МБОУ ООШ с.Пионеры</t>
  </si>
  <si>
    <t>МАДОУ №45 «Семицветик» г. Южно-Сахалинска</t>
  </si>
  <si>
    <t>МБДОУ СОШ  с. Кировское (дошкольные группы)</t>
  </si>
  <si>
    <t>Д/с № 56 «Лукоморье» г.Ю-Сах.</t>
  </si>
  <si>
    <t>МАДОУ № 9 "Зеленый остров"</t>
  </si>
  <si>
    <t>МБДОУ «Детский сад № 1 им. Ю.А. Гагарина»</t>
  </si>
  <si>
    <t>МБДОУ № 2 «Колокольчик» с. Троицкое</t>
  </si>
  <si>
    <t>МБДОУ № 5 «Берёзка» с. Таранай</t>
  </si>
  <si>
    <t>МБДОУ № 6 «Радуга» с. Троицкое</t>
  </si>
  <si>
    <t>МБДОУ № 7 «Росинка» г. Анива</t>
  </si>
  <si>
    <t>МБДОУ № 8 «Сказка» г. Анива</t>
  </si>
  <si>
    <t>МБДОУ №3 «Рябинка» г. Анива</t>
  </si>
  <si>
    <t>МБДОУ детский сад «Алёнушка»</t>
  </si>
  <si>
    <t>МБДОУ «Детский сад №1 «Солнышко» г. Макарова»</t>
  </si>
  <si>
    <t>МБДОУ «Детский сад №2 «Аленький цветочек» г. Макарова»</t>
  </si>
  <si>
    <t>МБОУ "СОШ с. Новое"</t>
  </si>
  <si>
    <t>МБДОУ детский сад №3 «Малыш» г. Томари Сахалинской области</t>
  </si>
  <si>
    <t>МБДОУ детский сад №7 «Сказка» г. Томари Сахалинской области</t>
  </si>
  <si>
    <t>МБДОУ "Детский сад № 1 пгт. Тымовское"</t>
  </si>
  <si>
    <t>МБДОУ "Детский сад № 6 пгт. Тымовское"</t>
  </si>
  <si>
    <t>МБДОУ Детский сад № 3 пгт. Тымовское</t>
  </si>
  <si>
    <t>МБДОУ Детский сад № 5 пгт. Тымовское</t>
  </si>
  <si>
    <t>МБДОУ Детский сад с. Адо-Тымово</t>
  </si>
  <si>
    <t>МБДОУ Детский сад с. Воскресеновка</t>
  </si>
  <si>
    <t>МБДОУ Детский сад с. Ясное</t>
  </si>
  <si>
    <t>МБДОУ детский сад №1 "Солнышко" г. Холмска</t>
  </si>
  <si>
    <t>МБДОУ "Детский сад "Солнышко"</t>
  </si>
  <si>
    <t>МБДОУ детский сад "Аленка"</t>
  </si>
  <si>
    <t>МБДОУ детский сад "Белочка"</t>
  </si>
  <si>
    <t>МБДОУ детский сад "Звездочка"</t>
  </si>
  <si>
    <t>МБДОУ детский сад "Ромашка"</t>
  </si>
  <si>
    <t>МБДОУ детский сад "Рыбка"</t>
  </si>
  <si>
    <t>МБДОУ Детский сад «Островок»</t>
  </si>
  <si>
    <t>МБДОУ детский сад № 1 "Родничок»" г. Охи</t>
  </si>
  <si>
    <t>МБДОУ детский сад № 5 «Звездочка" г. Охи</t>
  </si>
  <si>
    <t>МБДОУ детский сад № 8 "Буратино" г. Оха</t>
  </si>
  <si>
    <t>МАДОУ «Детский сад № 11 «Колокольчик»</t>
  </si>
  <si>
    <t>МАДОУ «Детский сад № 12 «Теремок»</t>
  </si>
  <si>
    <t>МАДОУ «Детский сад № 14 «Родничок»</t>
  </si>
  <si>
    <t>МАДОУ «Детский сад № 17 с. Озёрское»</t>
  </si>
  <si>
    <t>МАДОУ «Детский сад № 2 «Аленький цветочек»</t>
  </si>
  <si>
    <t>МАДОУ «Детский сад № 23 «Золотой петушок»</t>
  </si>
  <si>
    <t>МАДОУ «Детский сад № 25»</t>
  </si>
  <si>
    <t>МАДОУ «Детский сад № 28»</t>
  </si>
  <si>
    <t>МАДОУ «Детский сад № 3 «Ромашка»</t>
  </si>
  <si>
    <t>МАДОУ «Детский сад № 30 «Кораблик»</t>
  </si>
  <si>
    <t>МАДОУ «Детский сад № 7 «Солнышко»</t>
  </si>
  <si>
    <t>МАДОУ «Детский сад № 8»</t>
  </si>
  <si>
    <t>МБДОУ № 7 "Дельфин" п. Вахрушев</t>
  </si>
  <si>
    <t>МБДОУ №1 "Дружные ребята" г.Поронайска</t>
  </si>
  <si>
    <t>МБДОУ №34 "Морячок" г.Поронайск</t>
  </si>
  <si>
    <t>МБДОУ №4 "Ивушка"</t>
  </si>
  <si>
    <t>МБДОУ № 7 «Малыш» г. Углегорска</t>
  </si>
  <si>
    <t>МАДОУ № 4 «Лебедушка» г.Южно-Сахалинска</t>
  </si>
  <si>
    <t>МАДОУ №1 «Загадка» г. Южно-Сахалинска</t>
  </si>
  <si>
    <t>МАДОУ №11 «Ромашка» г. Южно-Сахалинска</t>
  </si>
  <si>
    <t>МАДОУ №14 «Рябинка» г. Южно-Сахалинска</t>
  </si>
  <si>
    <t>МАДОУ №17 "Огонек" г.Южно-Сахалинска</t>
  </si>
  <si>
    <t>МАДОУ №19 «Аленушка» г. Южно-Сахалинска</t>
  </si>
  <si>
    <t>МАДОУ №2 «Березка» г. Южно-Сахалинска</t>
  </si>
  <si>
    <t>МАДОУ №20 «Красная шапочка» г. Южно-Сахалинска</t>
  </si>
  <si>
    <t>МАДОУ №24 «Солнышко» г. Южно-Сахалинска</t>
  </si>
  <si>
    <t>МАДОУ №25 «Русалочка» г. Южно-Сахалинска</t>
  </si>
  <si>
    <t>МАДОУ №27 «Зарничка» г .Южно-Сахалинска</t>
  </si>
  <si>
    <t>МАДОУ №3 «Золотой ключик» г.Южно-Сахалинска</t>
  </si>
  <si>
    <t>МАДОУ №30 «Улыбка» г. Южно-Сахалинска</t>
  </si>
  <si>
    <t>МАДОУ №31 «Аистенок» г. Южно-Сахалинска</t>
  </si>
  <si>
    <t>МАДОУ №34 «Искорка» с.Березняки</t>
  </si>
  <si>
    <t>МАДОУ №35 «Сказка» г. Южно-Сахалинска</t>
  </si>
  <si>
    <t>МАДОУ №36 «Мальвина» г. Южно-Сахалинска</t>
  </si>
  <si>
    <t>МАДОУ №38 «Лучик» г. Южно-Сахалинска</t>
  </si>
  <si>
    <t>МАДОУ №39 "Радуга" г. Южно-Сахалинска</t>
  </si>
  <si>
    <t>МАДОУ №42 «Черёмушки» г. Южно-Сахалинска</t>
  </si>
  <si>
    <t>МАДОУ №43 «Светлячок» г. Южно-Сахалинска</t>
  </si>
  <si>
    <t>МАДОУ №44 «Незабудка» г.Южно-Сахалинска</t>
  </si>
  <si>
    <t>МАДОУ №46 «Жемчужина» г. Южно-Сахалинска</t>
  </si>
  <si>
    <t>МАДОУ №48 «Малыш» г.Южно-Сахалинска</t>
  </si>
  <si>
    <t>МАДОУ №49 «Ласточка» г. Южно-Сахалинска</t>
  </si>
  <si>
    <t>МАДОУ №5 «Полянка»» г. Южно-Сахалинска</t>
  </si>
  <si>
    <t>МАДОУ №55 "Веснушка" г.Южно-Сахалинска</t>
  </si>
  <si>
    <t>МАДОУ №57 "Бусинка" с.Дальнее</t>
  </si>
  <si>
    <t>МАДОУ №8 «Журавленок» города Южно-Сахалинска</t>
  </si>
  <si>
    <t>МАДОУ №9 «Чебурашка» г.Южно-Сахалинска</t>
  </si>
  <si>
    <t>МБДОУ №29 «Василёк» г. Южно-Сахалинска</t>
  </si>
  <si>
    <t>МБДОУ №32 «Буратино» г. Южно-Сахалинска</t>
  </si>
  <si>
    <t>МБДОУ №33 «Дюймовочка» г. Южно-Сахалинска</t>
  </si>
  <si>
    <t>МБДОУ №37 «Одуванчик» г. Южно-Сахалинска</t>
  </si>
  <si>
    <t>МБДОУ №40 «Теремок» с. Синегорск</t>
  </si>
  <si>
    <t>МБДОУ №41 «Звездочка» г. Южно-Сахалинска</t>
  </si>
  <si>
    <t>МБДОУ №6 г.Южно-Сахалинска</t>
  </si>
  <si>
    <t>МАДОУ «Детский сад № 11 «Колокольчик»  г. Корсаков</t>
  </si>
  <si>
    <t xml:space="preserve">МАДОУ «Детский сад № 14 «Родничок» села Соловьёвка </t>
  </si>
  <si>
    <t xml:space="preserve">МАДОУ «Детский сад № 17 с. Озёрское» </t>
  </si>
  <si>
    <t>МАДОУ «Детский сад № 2 «Аленький цветочек»  г. Корсаков</t>
  </si>
  <si>
    <t>МАДОУ «Детский сад № 23 «Золотой петушок»  г. Корсаков</t>
  </si>
  <si>
    <t>МАДОУ детский сад   № 25 «Золотая рыбка» г. Корсаков</t>
  </si>
  <si>
    <t>МАДОУ «Детский сад № 28» г. Корсаков</t>
  </si>
  <si>
    <t>МАДОУ комбинированного вида «Детский сад № 3 «Ромашка» г. Корсаков</t>
  </si>
  <si>
    <t>МАДОУ «Детский сад № 30 «Кораблик» г. Корсаков</t>
  </si>
  <si>
    <t xml:space="preserve">МАДОУ «Детский сад «Тополек» села Чапаево </t>
  </si>
  <si>
    <t>МАДОУ «Детский сад  № 7 «Солнышко»  г. Корсаков</t>
  </si>
  <si>
    <t>МАДОУ «Детский сад № 8» г. Корсаков</t>
  </si>
  <si>
    <t>МАДОУ «Детский сад № 12 «Теремок» г. Корсаков</t>
  </si>
  <si>
    <t>МАОУ СОШ с. Новиково (дошкольные группы)</t>
  </si>
  <si>
    <t>МАДОУ  детский сад  общеразвивающего вида № 1 «Загадка» г. Южно-Сахалинска</t>
  </si>
  <si>
    <t>МАДОУ детский сад  общеразвивающего вида № 4 «Лебедушка» г. Южно-Сахалинска</t>
  </si>
  <si>
    <t>МАДОУ детский сад комбинированного вида № 56 «Лукоморье» г. Южно-Сахалинска</t>
  </si>
  <si>
    <t>МАДОУ детский сад общеразвивающего вида № 11 «Ромашка» г. Южно-Сахалинска</t>
  </si>
  <si>
    <t>МАДОУ  Центр развития ребёнка – детский сад № 14 «Рябинка» г.  Южно-Сахалинска</t>
  </si>
  <si>
    <t>МАДОУ детский сад общеразвивающего вида № 17 «Огонёк» г. Южно-Сахалинска</t>
  </si>
  <si>
    <t>МАДОУ детский сад комбинированного вида № 19 «Аленушка» г. Южно-Сахалинска</t>
  </si>
  <si>
    <t>МАДОУ  детский сад  общеразвивающего вида № 2 «Березка» г. Южно-Сахалинска</t>
  </si>
  <si>
    <t>МАДОУ детский сад № 20 «Красная шапочка» г. Южно-Сахалинска</t>
  </si>
  <si>
    <t>МАДОУ детский сад общеразвивающего вида № 24 «Солнышко» г. Южно-Сахалинска</t>
  </si>
  <si>
    <t>МАДОУ детский сад общеразвивающего вида № 25 «Русалочка» г. Южно-Сахалинска</t>
  </si>
  <si>
    <t>МАДОУ детский сад общеразвивающего вида № 27 «Зарничка» г. Южно-Сахалинска</t>
  </si>
  <si>
    <t>МАДОУ детский сад комбинированного вида № 3 «Золотой ключик» г. Южно-Сахалинска</t>
  </si>
  <si>
    <t>МАДОУ детский сад общеразвивающего вида № 30 «Улыбка» г. Южно-Сахалинска</t>
  </si>
  <si>
    <t>МАДОУ детский сад комбинированного вида № 31 «Аистенок» г. Южно-Сахалинска</t>
  </si>
  <si>
    <t>МАДОУ Детский сад № 34 «Искорка» с. Березняки</t>
  </si>
  <si>
    <t>МАДОУ детский сад общеразвивающего вида № 35 «Сказка» г. Южно-Сахалинска</t>
  </si>
  <si>
    <t>МАДОУ детский сад общеразвивающего вида № 36 «Мальвина» г. Южно-Сахалинска</t>
  </si>
  <si>
    <t>МАДОУ детский сад комбинированного вида № 38 «Лучик» г. Южно-Сахалинска</t>
  </si>
  <si>
    <t>МАДОУ детский сад общеразвивающего вида № 39 «Радуга» г. Южно-Сахалинска</t>
  </si>
  <si>
    <t>МАДОУ  детский сад общеразвивающего вида № 42 «Черёмушки» г. Южно-Сахалинска</t>
  </si>
  <si>
    <t>МАДОУ детский сад общеразвивающего вида № 43 «Светлячок» г. Южно-Сахалинска</t>
  </si>
  <si>
    <t>МАДОУ Центр развития ребёнка – детский сад № 44 «Незабудка» г. Южно-Сахалинска</t>
  </si>
  <si>
    <t>МАДОУ № 45 детский сад «Семицветик» г. Южно-Сахалинска</t>
  </si>
  <si>
    <t>МАДОУ детский сад общеразвивающего вида № 46 «Жемчужина» г. Южно-Сахалинска</t>
  </si>
  <si>
    <t>МАДОУ детский сад общеразвивающего вида № 48 «Малыш» г. Южно-Сахалинска</t>
  </si>
  <si>
    <t>МАДОУ детский сад общеразвивающего вида № 49 «Ласточка» г. Южно-Сахалинска</t>
  </si>
  <si>
    <t>МАДОУ  Центр развития ребёнка – детский сад № 5 «Полянка» г. Южно-Сахалинска</t>
  </si>
  <si>
    <t>МАДОУ детский сад № 57 «Бусинка» с. Дальнее</t>
  </si>
  <si>
    <t>МАДОУ  детский сад общеразвивающего вида № 8 «Журавлёнок» г. Южно-Сахалинска</t>
  </si>
  <si>
    <t>МАДОУ детский сад комбинированного вида № 9 «Чебурашка» г. Южно-Сахалинска</t>
  </si>
  <si>
    <t>ДГ СОШ с. Новое Макар.р-на</t>
  </si>
  <si>
    <t>МБОУ "СОШ с. Новое (дошкольные группы)</t>
  </si>
  <si>
    <t>МБДОУ детский сад "Аленький цветочек" с. Буревестника</t>
  </si>
  <si>
    <t>МБДОУ "Детский сад "Сказка" г.Долинск</t>
  </si>
  <si>
    <t>МБДОУ "Детский сад "Солнышко" г.Долинск</t>
  </si>
  <si>
    <t>МБДОУ "Детский сад "Чебурашка" г.Долинск</t>
  </si>
  <si>
    <t>МБОУ СОШ с. Победино (Дошкольные группы в с. Рощино)</t>
  </si>
  <si>
    <t>МБДОУ детский сад комбинированного вида  № 32 «Буратино» г. Южно-Сахалинска</t>
  </si>
  <si>
    <t>МАДОУ №10 «Росинка» г.Южно-Сахалинска</t>
  </si>
  <si>
    <t>МАДОУ №12 «Лесная сказка» г. Южно-Сахалинска</t>
  </si>
  <si>
    <t>МАДОУ №13 «Колокольчик» г. Южно-Сахалинска</t>
  </si>
  <si>
    <t>МАДОУ №15 «Берёзка» г. Южно-Сахалинска</t>
  </si>
  <si>
    <t>МАДОУ №18 «Гармония» г. Южно-Сахалинска</t>
  </si>
  <si>
    <t>МАДОУ №21 «Кораблик» г.Южно-Сахалинска</t>
  </si>
  <si>
    <t>МАДОУ №22 «Ивушка» г. Южно-Сахалинска</t>
  </si>
  <si>
    <t>МАДОУ №26 г. Южно-Сахалинска</t>
  </si>
  <si>
    <t>МАДОУ №28 г. Южно-Сахалинска</t>
  </si>
  <si>
    <t>МАДОУ №50 детский сад "Карусель"</t>
  </si>
  <si>
    <t>МАДОУ №54 «Белоснежка» города Южно-Сахалинска</t>
  </si>
  <si>
    <t>МАДОУ №58 «Ручеек» с. Дальнее</t>
  </si>
  <si>
    <t>Показатель 4
 (0-2)</t>
  </si>
  <si>
    <t>МБДОУ "Чебурашка" г. Долинск</t>
  </si>
  <si>
    <t>МБДОУ "Солнышко" г. Долинск</t>
  </si>
  <si>
    <t>МБДОУ "Сказка" г. Долинск</t>
  </si>
  <si>
    <t>МБДОУ «Детский сад № 2 «Ромашка» г. А-Сахалинский</t>
  </si>
  <si>
    <t>МБОУ «СОШ с. Шебунино имени полного кавалера ордена Славы Дёмина И.Е.»</t>
  </si>
  <si>
    <t>МБОУ "ШДС им. Рикорда" с. Дубовое (группа присмотра и ухода)</t>
  </si>
  <si>
    <t>ДГ МБОУ "ШДС им. Рикорда"</t>
  </si>
  <si>
    <t>Д/с № 2 "Ромашка" г. А-Сахалинский</t>
  </si>
  <si>
    <t>Д/с № 1  «Солнышко» г.Макарова</t>
  </si>
  <si>
    <t>МАДОУ № 56 "ЛУКОМОРЬЕ" г.Южно-Сахалиска</t>
  </si>
  <si>
    <t>Александровск-Сахалинский муниципальный округ</t>
  </si>
  <si>
    <t>Анивский муниципальный округ</t>
  </si>
  <si>
    <t>Долинский муниципальный округ</t>
  </si>
  <si>
    <t>Корсаковский муниципальный округ</t>
  </si>
  <si>
    <t>Курильский муниципальный округ</t>
  </si>
  <si>
    <t>Невельский муниципальный округ</t>
  </si>
  <si>
    <t>Д/с № 2 «Рябинка» с.Горнозаводск</t>
  </si>
  <si>
    <t>Д/с № 1 "Родничок" с.Горнозаводск</t>
  </si>
  <si>
    <t>МБДОУ "Детский сад № 1 "Родничок" с.Горнозаводск</t>
  </si>
  <si>
    <t>МБДОУ "Детский сад № 2 "Рябинка" с. Горнозаводск</t>
  </si>
  <si>
    <t>Макаровский муниципальный округ</t>
  </si>
  <si>
    <t>Ногликский муниципальный округ</t>
  </si>
  <si>
    <t>Охинский муниципальный округ</t>
  </si>
  <si>
    <t>Поронайский муниципальный округ</t>
  </si>
  <si>
    <t>Северо-Курильский муниципальный округ</t>
  </si>
  <si>
    <t>Смирныховский муниципальный округ</t>
  </si>
  <si>
    <t>Томаринский муниципальный округ</t>
  </si>
  <si>
    <t>Тымовский муниципальный округ</t>
  </si>
  <si>
    <t>Углегорский муниципальный округ</t>
  </si>
  <si>
    <t>Холмский муниципальный округ</t>
  </si>
  <si>
    <t>Южно-Курильский муниципальный округ</t>
  </si>
  <si>
    <t>Городской округ "Город Южно-Сахалинск"</t>
  </si>
  <si>
    <t>ИТОГОВАЯ ОЦЕНКА
 (от 0 до 18)</t>
  </si>
  <si>
    <t>25/26</t>
  </si>
  <si>
    <t>МБДОУ «Детский сад  № 8 «Сказка» г.Анива»</t>
  </si>
  <si>
    <t>Д/с  № 8 «Сказка» г.Анива</t>
  </si>
  <si>
    <t>МАДОУ детский сад № 1 "Светлячок"</t>
  </si>
  <si>
    <t>МАДОУ детский сад № 2 "Ромашка"</t>
  </si>
  <si>
    <t>МАДОУ детский сад № 3 "Теремок"</t>
  </si>
  <si>
    <t>МАДОУ детский сад № 4 «Улыбка»</t>
  </si>
  <si>
    <t>МБДОУ №4 «Теремок» с. Новотроицкое</t>
  </si>
  <si>
    <t>ДОУ «Звёздочка»</t>
  </si>
  <si>
    <t>МБДОУ № 1 «Улыбка» пгт. Смирных</t>
  </si>
  <si>
    <t>МБДОУ № 17 «Солнышко»</t>
  </si>
  <si>
    <t>МБДОУ детский сад «Островок» пгт. Смирных</t>
  </si>
  <si>
    <t>МБДОУ детский сад №1 «Остров детства» с. Ильинское Сахалинской области</t>
  </si>
  <si>
    <t>МБДОУ детский сад №4 «Теремок» с. КрасногорскТомаринского муниципального округа Сахалинской области</t>
  </si>
  <si>
    <t>МБОУ СОШ с. Красногорск Сахалинской области</t>
  </si>
  <si>
    <t>МБОУ СОШ с. Пензенское Томаринского муниципального округа Сахалинской области</t>
  </si>
  <si>
    <t>МБДОУ №5 "РАДУГА" Г.ХОЛМСКА</t>
  </si>
  <si>
    <t>МБДОУ Д С № 8 "ЗОЛОТОЙ КЛЮЧИК" Г. ХОЛМСКА</t>
  </si>
  <si>
    <t>МБДОУ ДЕТСКИЙ САД "ЗОЛУШКА" Г. ХОЛМСКА"</t>
  </si>
  <si>
    <t>МБДОУ детский сад № 28 «Рябинка» с. Чехов</t>
  </si>
  <si>
    <t>МБДОУ ДС 20 Аленушка г. Холмска</t>
  </si>
  <si>
    <t>МБОУ "СОШ им. П.И. Рикорда"</t>
  </si>
  <si>
    <t>МАДОУ №47 г. Южно-Сахалинска</t>
  </si>
  <si>
    <t>ДГ СОШ с. Молодежное Тымов.р-на</t>
  </si>
  <si>
    <t>МБОУ СОШ № 3 с. Огоньки им. П.И. Шутова</t>
  </si>
  <si>
    <t>МБДОУ № 2 г. Поронайска</t>
  </si>
  <si>
    <t>МКОУ СОШ с.Малиновка</t>
  </si>
  <si>
    <t>Д/с № 6 «Радуга» с. Троицкое</t>
  </si>
  <si>
    <t xml:space="preserve">МБОУ СОШ с. Молодежное (дошкольные группы) </t>
  </si>
  <si>
    <t>МБДОУ ЦППМСП г. Углегорска</t>
  </si>
  <si>
    <t>МБДОУ  "Центр психолого–педагогической, медицинской и социальной помощи» г.Углегорска</t>
  </si>
  <si>
    <t>МБДОУ детский сад "Северянка"</t>
  </si>
  <si>
    <t>МБОУ СОШ с.Молодежное</t>
  </si>
  <si>
    <t>МАОУ «Образовательный комплекс имени А.П. Чехова г. Южно-Сахалинска». ДОУ.</t>
  </si>
  <si>
    <t>МАОУ «Образовательный комплекс имени А.П. Чехова г. Южно-Сахалинска». ДОУ</t>
  </si>
  <si>
    <t>Д/с №8 "Буратино" г.Оха</t>
  </si>
  <si>
    <t>МБОУ СОШ с. Буюклы (Дошкольные группы)</t>
  </si>
  <si>
    <t>ДГ СОШ с.Буюклы Смирн.р-на</t>
  </si>
  <si>
    <t>Ведение эл.журнала посещаемости апрель</t>
  </si>
  <si>
    <t>Ведение эл.журнала посещаемости май</t>
  </si>
  <si>
    <t>Максимальные значения показателей за апрель-май 2026</t>
  </si>
  <si>
    <t>Количество воспитанников, внесенных в АИС СГО дошкольными образовательными организациями в муниципальных образованиях Сахалинской области 
по состоянию на 10.06.2026 г.</t>
  </si>
  <si>
    <t>МБДОУ детский сад общеразвивающего вида № 55 «Веснушка» г. Южно-Сахалинска</t>
  </si>
  <si>
    <t>Д/с № 55 «Веснушка» г.Ю-Сах.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</si>
</sst>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111111"/>
      <name val="Arial"/>
      <family val="2"/>
      <charset val="204"/>
    </font>
    <font>
      <sz val="11"/>
      <color rgb="FF000000"/>
      <name val="Cambria"/>
      <family val="1"/>
      <charset val="204"/>
      <scheme val="major"/>
    </font>
    <font>
      <b/>
      <sz val="11"/>
      <color theme="1"/>
      <name val="Arial"/>
      <family val="2"/>
      <charset val="204"/>
    </font>
    <font>
      <b/>
      <sz val="11"/>
      <color rgb="FF000000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1111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name val="Cambria"/>
      <family val="1"/>
      <charset val="204"/>
      <scheme val="maj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mbria"/>
      <family val="1"/>
      <charset val="204"/>
      <scheme val="major"/>
    </font>
    <font>
      <b/>
      <sz val="11"/>
      <color rgb="FF111111"/>
      <name val="Cambria"/>
      <family val="1"/>
      <charset val="204"/>
      <scheme val="major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EA3F3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C7C7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35">
    <xf numFmtId="0" fontId="0" fillId="0" borderId="0"/>
    <xf numFmtId="0" fontId="14" fillId="0" borderId="0" applyNumberFormat="0" applyFill="0" applyBorder="0" applyAlignment="0" applyProtection="0"/>
    <xf numFmtId="0" fontId="10" fillId="0" borderId="0"/>
    <xf numFmtId="0" fontId="1" fillId="0" borderId="0"/>
    <xf numFmtId="0" fontId="13" fillId="0" borderId="0"/>
    <xf numFmtId="0" fontId="16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9" fontId="12" fillId="0" borderId="0" applyFont="0" applyFill="0" applyBorder="0" applyAlignment="0" applyProtection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1" fillId="0" borderId="0"/>
  </cellStyleXfs>
  <cellXfs count="221">
    <xf numFmtId="0" fontId="0" fillId="0" borderId="0" xfId="0"/>
    <xf numFmtId="0" fontId="20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/>
    </xf>
    <xf numFmtId="49" fontId="21" fillId="6" borderId="3" xfId="7" applyNumberFormat="1" applyFont="1" applyFill="1" applyBorder="1" applyAlignment="1">
      <alignment horizontal="center" vertical="center" textRotation="90" wrapText="1"/>
    </xf>
    <xf numFmtId="1" fontId="21" fillId="8" borderId="3" xfId="7" applyNumberFormat="1" applyFont="1" applyFill="1" applyBorder="1" applyAlignment="1">
      <alignment horizontal="center" vertical="center" wrapText="1"/>
    </xf>
    <xf numFmtId="49" fontId="2" fillId="9" borderId="3" xfId="7" applyNumberFormat="1" applyFont="1" applyFill="1" applyBorder="1" applyAlignment="1">
      <alignment horizontal="center" vertical="center" textRotation="90" wrapText="1"/>
    </xf>
    <xf numFmtId="0" fontId="23" fillId="10" borderId="3" xfId="0" applyFont="1" applyFill="1" applyBorder="1" applyAlignment="1">
      <alignment horizontal="center" vertical="center" textRotation="90" wrapText="1"/>
    </xf>
    <xf numFmtId="4" fontId="24" fillId="12" borderId="4" xfId="7" applyNumberFormat="1" applyFont="1" applyFill="1" applyBorder="1" applyAlignment="1">
      <alignment horizontal="center" vertical="center"/>
    </xf>
    <xf numFmtId="3" fontId="24" fillId="12" borderId="5" xfId="7" applyNumberFormat="1" applyFont="1" applyFill="1" applyBorder="1" applyAlignment="1">
      <alignment horizontal="center" vertical="center"/>
    </xf>
    <xf numFmtId="3" fontId="22" fillId="0" borderId="0" xfId="7" applyNumberFormat="1" applyFont="1" applyAlignment="1">
      <alignment horizontal="center" vertical="center" wrapText="1"/>
    </xf>
    <xf numFmtId="3" fontId="22" fillId="0" borderId="0" xfId="7" applyNumberFormat="1" applyFont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49" fontId="21" fillId="16" borderId="3" xfId="7" applyNumberFormat="1" applyFont="1" applyFill="1" applyBorder="1" applyAlignment="1">
      <alignment horizontal="center" vertical="center" textRotation="90" wrapText="1"/>
    </xf>
    <xf numFmtId="49" fontId="21" fillId="16" borderId="3" xfId="7" applyNumberFormat="1" applyFont="1" applyFill="1" applyBorder="1" applyAlignment="1">
      <alignment horizontal="center" vertical="center" wrapText="1"/>
    </xf>
    <xf numFmtId="49" fontId="21" fillId="16" borderId="7" xfId="7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5" fillId="0" borderId="3" xfId="0" applyFont="1" applyBorder="1" applyAlignment="1">
      <alignment horizontal="right"/>
    </xf>
    <xf numFmtId="0" fontId="13" fillId="10" borderId="3" xfId="0" applyFont="1" applyFill="1" applyBorder="1" applyAlignment="1">
      <alignment horizontal="center"/>
    </xf>
    <xf numFmtId="0" fontId="13" fillId="10" borderId="3" xfId="0" applyFont="1" applyFill="1" applyBorder="1"/>
    <xf numFmtId="0" fontId="19" fillId="0" borderId="0" xfId="12"/>
    <xf numFmtId="0" fontId="26" fillId="2" borderId="1" xfId="12" applyFont="1" applyFill="1" applyBorder="1" applyAlignment="1">
      <alignment horizontal="center" vertical="center"/>
    </xf>
    <xf numFmtId="0" fontId="26" fillId="2" borderId="2" xfId="12" applyFont="1" applyFill="1" applyBorder="1" applyAlignment="1">
      <alignment horizontal="center"/>
    </xf>
    <xf numFmtId="0" fontId="26" fillId="2" borderId="3" xfId="12" applyFont="1" applyFill="1" applyBorder="1" applyAlignment="1">
      <alignment horizontal="center" vertical="center"/>
    </xf>
    <xf numFmtId="0" fontId="26" fillId="5" borderId="2" xfId="12" applyFont="1" applyFill="1" applyBorder="1" applyAlignment="1">
      <alignment horizontal="center"/>
    </xf>
    <xf numFmtId="0" fontId="26" fillId="5" borderId="3" xfId="12" applyFont="1" applyFill="1" applyBorder="1" applyAlignment="1">
      <alignment horizontal="center" vertical="center"/>
    </xf>
    <xf numFmtId="3" fontId="13" fillId="10" borderId="3" xfId="0" applyNumberFormat="1" applyFont="1" applyFill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3" fontId="31" fillId="0" borderId="3" xfId="0" applyNumberFormat="1" applyFont="1" applyBorder="1" applyAlignment="1">
      <alignment horizontal="center" vertical="center"/>
    </xf>
    <xf numFmtId="17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1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9" fillId="12" borderId="0" xfId="0" applyNumberFormat="1" applyFont="1" applyFill="1" applyAlignment="1">
      <alignment horizontal="center" vertical="center"/>
    </xf>
    <xf numFmtId="3" fontId="22" fillId="0" borderId="0" xfId="8" applyNumberFormat="1" applyFont="1" applyAlignment="1">
      <alignment horizontal="center" vertical="center" wrapText="1"/>
    </xf>
    <xf numFmtId="3" fontId="22" fillId="0" borderId="0" xfId="8" applyNumberFormat="1" applyFont="1" applyAlignment="1">
      <alignment horizontal="center" vertical="center"/>
    </xf>
    <xf numFmtId="0" fontId="29" fillId="0" borderId="0" xfId="12" applyFont="1" applyAlignment="1">
      <alignment horizontal="center" vertical="center"/>
    </xf>
    <xf numFmtId="3" fontId="29" fillId="12" borderId="0" xfId="12" applyNumberFormat="1" applyFont="1" applyFill="1" applyAlignment="1">
      <alignment horizontal="center" vertical="center"/>
    </xf>
    <xf numFmtId="0" fontId="28" fillId="0" borderId="0" xfId="12" applyFont="1" applyAlignment="1">
      <alignment horizontal="center" vertical="center"/>
    </xf>
    <xf numFmtId="0" fontId="29" fillId="12" borderId="0" xfId="12" applyFont="1" applyFill="1" applyAlignment="1">
      <alignment horizontal="center" vertical="center"/>
    </xf>
    <xf numFmtId="1" fontId="27" fillId="0" borderId="1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7" fillId="0" borderId="12" xfId="0" applyFont="1" applyBorder="1" applyAlignment="1">
      <alignment horizontal="center" vertical="center" wrapText="1"/>
    </xf>
    <xf numFmtId="1" fontId="28" fillId="0" borderId="0" xfId="0" applyNumberFormat="1" applyFont="1" applyAlignment="1">
      <alignment horizontal="center" vertical="center"/>
    </xf>
    <xf numFmtId="3" fontId="27" fillId="0" borderId="0" xfId="0" applyNumberFormat="1" applyFont="1" applyAlignment="1">
      <alignment horizontal="center" vertical="center" wrapText="1"/>
    </xf>
    <xf numFmtId="0" fontId="29" fillId="17" borderId="25" xfId="0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 wrapText="1"/>
    </xf>
    <xf numFmtId="0" fontId="32" fillId="15" borderId="18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 wrapText="1"/>
    </xf>
    <xf numFmtId="0" fontId="0" fillId="14" borderId="18" xfId="0" applyFill="1" applyBorder="1" applyAlignment="1">
      <alignment horizontal="left" vertical="center" wrapText="1"/>
    </xf>
    <xf numFmtId="0" fontId="0" fillId="14" borderId="18" xfId="0" applyFill="1" applyBorder="1" applyAlignment="1">
      <alignment horizontal="center" vertical="center" wrapText="1"/>
    </xf>
    <xf numFmtId="0" fontId="25" fillId="14" borderId="18" xfId="9" applyFont="1" applyFill="1" applyBorder="1" applyAlignment="1">
      <alignment horizontal="center" vertical="center" wrapText="1"/>
    </xf>
    <xf numFmtId="0" fontId="0" fillId="14" borderId="21" xfId="0" applyFill="1" applyBorder="1" applyAlignment="1">
      <alignment horizontal="left" vertical="center" wrapText="1"/>
    </xf>
    <xf numFmtId="0" fontId="0" fillId="14" borderId="21" xfId="0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/>
    </xf>
    <xf numFmtId="0" fontId="25" fillId="0" borderId="18" xfId="2" applyFont="1" applyBorder="1" applyAlignment="1">
      <alignment horizontal="left" vertical="center" wrapText="1"/>
    </xf>
    <xf numFmtId="0" fontId="25" fillId="0" borderId="24" xfId="30" applyFont="1" applyBorder="1" applyAlignment="1">
      <alignment horizontal="center" vertical="center" wrapText="1"/>
    </xf>
    <xf numFmtId="0" fontId="25" fillId="14" borderId="18" xfId="9" applyFont="1" applyFill="1" applyBorder="1" applyAlignment="1">
      <alignment horizontal="left" vertical="center" wrapText="1"/>
    </xf>
    <xf numFmtId="0" fontId="25" fillId="14" borderId="18" xfId="2" applyFont="1" applyFill="1" applyBorder="1" applyAlignment="1">
      <alignment horizontal="center" vertical="center" wrapText="1"/>
    </xf>
    <xf numFmtId="0" fontId="32" fillId="15" borderId="17" xfId="0" applyFont="1" applyFill="1" applyBorder="1" applyAlignment="1">
      <alignment horizontal="left" vertical="center" wrapText="1"/>
    </xf>
    <xf numFmtId="0" fontId="32" fillId="15" borderId="19" xfId="0" applyFont="1" applyFill="1" applyBorder="1" applyAlignment="1">
      <alignment horizontal="left" vertical="center" wrapText="1"/>
    </xf>
    <xf numFmtId="0" fontId="0" fillId="14" borderId="19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19" borderId="12" xfId="0" applyFont="1" applyFill="1" applyBorder="1" applyAlignment="1">
      <alignment horizontal="center" vertical="center" wrapText="1"/>
    </xf>
    <xf numFmtId="0" fontId="28" fillId="19" borderId="26" xfId="33" applyFont="1" applyFill="1" applyBorder="1" applyAlignment="1">
      <alignment horizontal="center" vertical="center" wrapText="1"/>
    </xf>
    <xf numFmtId="3" fontId="22" fillId="7" borderId="27" xfId="7" applyNumberFormat="1" applyFont="1" applyFill="1" applyBorder="1" applyAlignment="1">
      <alignment horizontal="center" vertical="center" wrapText="1"/>
    </xf>
    <xf numFmtId="164" fontId="29" fillId="19" borderId="27" xfId="0" applyNumberFormat="1" applyFont="1" applyFill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/>
    </xf>
    <xf numFmtId="0" fontId="29" fillId="17" borderId="27" xfId="0" applyFont="1" applyFill="1" applyBorder="1" applyAlignment="1">
      <alignment horizontal="center" vertical="center"/>
    </xf>
    <xf numFmtId="3" fontId="22" fillId="11" borderId="27" xfId="7" applyNumberFormat="1" applyFont="1" applyFill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164" fontId="29" fillId="20" borderId="27" xfId="0" applyNumberFormat="1" applyFont="1" applyFill="1" applyBorder="1" applyAlignment="1">
      <alignment horizontal="center" vertical="center"/>
    </xf>
    <xf numFmtId="0" fontId="27" fillId="21" borderId="12" xfId="0" applyFont="1" applyFill="1" applyBorder="1" applyAlignment="1">
      <alignment horizontal="center" vertical="center" wrapText="1"/>
    </xf>
    <xf numFmtId="164" fontId="28" fillId="19" borderId="27" xfId="0" applyNumberFormat="1" applyFont="1" applyFill="1" applyBorder="1" applyAlignment="1">
      <alignment horizontal="center" vertical="center"/>
    </xf>
    <xf numFmtId="0" fontId="28" fillId="19" borderId="26" xfId="3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/>
    </xf>
    <xf numFmtId="3" fontId="29" fillId="19" borderId="26" xfId="0" applyNumberFormat="1" applyFont="1" applyFill="1" applyBorder="1" applyAlignment="1">
      <alignment horizontal="center" vertical="center" wrapText="1"/>
    </xf>
    <xf numFmtId="3" fontId="29" fillId="19" borderId="27" xfId="0" applyNumberFormat="1" applyFont="1" applyFill="1" applyBorder="1" applyAlignment="1">
      <alignment horizontal="center" vertical="center"/>
    </xf>
    <xf numFmtId="0" fontId="29" fillId="19" borderId="27" xfId="0" applyFont="1" applyFill="1" applyBorder="1" applyAlignment="1">
      <alignment horizontal="center" vertical="center"/>
    </xf>
    <xf numFmtId="3" fontId="22" fillId="7" borderId="27" xfId="8" applyNumberFormat="1" applyFont="1" applyFill="1" applyBorder="1" applyAlignment="1">
      <alignment horizontal="center" vertical="center" wrapText="1"/>
    </xf>
    <xf numFmtId="0" fontId="29" fillId="17" borderId="27" xfId="13" applyFont="1" applyFill="1" applyBorder="1" applyAlignment="1">
      <alignment horizontal="center" vertical="center"/>
    </xf>
    <xf numFmtId="0" fontId="29" fillId="17" borderId="27" xfId="12" applyFont="1" applyFill="1" applyBorder="1" applyAlignment="1">
      <alignment horizontal="center" vertical="center"/>
    </xf>
    <xf numFmtId="1" fontId="28" fillId="19" borderId="27" xfId="0" applyNumberFormat="1" applyFont="1" applyFill="1" applyBorder="1" applyAlignment="1">
      <alignment horizontal="center" vertical="center"/>
    </xf>
    <xf numFmtId="165" fontId="28" fillId="19" borderId="2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19" borderId="26" xfId="34" applyFont="1" applyFill="1" applyBorder="1" applyAlignment="1">
      <alignment horizontal="center" vertical="center" wrapText="1"/>
    </xf>
    <xf numFmtId="1" fontId="28" fillId="21" borderId="27" xfId="0" applyNumberFormat="1" applyFont="1" applyFill="1" applyBorder="1" applyAlignment="1">
      <alignment horizontal="center" vertical="center"/>
    </xf>
    <xf numFmtId="0" fontId="29" fillId="19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15" borderId="16" xfId="0" applyFill="1" applyBorder="1"/>
    <xf numFmtId="0" fontId="0" fillId="15" borderId="19" xfId="0" applyFill="1" applyBorder="1"/>
    <xf numFmtId="0" fontId="0" fillId="4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4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14" borderId="0" xfId="0" applyFill="1"/>
    <xf numFmtId="0" fontId="0" fillId="0" borderId="10" xfId="0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22" xfId="0" applyFill="1" applyBorder="1" applyAlignment="1">
      <alignment horizontal="center" vertical="center"/>
    </xf>
    <xf numFmtId="0" fontId="29" fillId="4" borderId="27" xfId="0" applyFont="1" applyFill="1" applyBorder="1" applyAlignment="1">
      <alignment horizontal="center" vertical="center"/>
    </xf>
    <xf numFmtId="49" fontId="28" fillId="3" borderId="27" xfId="3" applyNumberFormat="1" applyFont="1" applyFill="1" applyBorder="1" applyAlignment="1" applyProtection="1">
      <alignment horizontal="left" vertical="center" wrapText="1"/>
      <protection locked="0"/>
    </xf>
    <xf numFmtId="49" fontId="28" fillId="3" borderId="0" xfId="3" applyNumberFormat="1" applyFont="1" applyFill="1" applyAlignment="1" applyProtection="1">
      <alignment horizontal="left" vertical="center" wrapText="1"/>
      <protection locked="0"/>
    </xf>
    <xf numFmtId="0" fontId="29" fillId="4" borderId="27" xfId="13" applyFont="1" applyFill="1" applyBorder="1" applyAlignment="1">
      <alignment horizontal="center" vertical="center"/>
    </xf>
    <xf numFmtId="0" fontId="29" fillId="0" borderId="27" xfId="13" applyFont="1" applyBorder="1" applyAlignment="1">
      <alignment horizontal="center" vertical="center"/>
    </xf>
    <xf numFmtId="0" fontId="29" fillId="3" borderId="27" xfId="13" applyFont="1" applyFill="1" applyBorder="1" applyAlignment="1">
      <alignment horizontal="left" vertical="center" wrapText="1"/>
    </xf>
    <xf numFmtId="0" fontId="29" fillId="4" borderId="27" xfId="12" applyFont="1" applyFill="1" applyBorder="1" applyAlignment="1">
      <alignment horizontal="center" vertical="center"/>
    </xf>
    <xf numFmtId="0" fontId="29" fillId="0" borderId="27" xfId="12" applyFont="1" applyBorder="1" applyAlignment="1">
      <alignment horizontal="center" vertical="center"/>
    </xf>
    <xf numFmtId="3" fontId="22" fillId="7" borderId="28" xfId="7" applyNumberFormat="1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/>
    </xf>
    <xf numFmtId="0" fontId="20" fillId="5" borderId="27" xfId="0" applyFont="1" applyFill="1" applyBorder="1" applyAlignment="1">
      <alignment horizontal="center" vertical="center" wrapText="1"/>
    </xf>
    <xf numFmtId="1" fontId="29" fillId="12" borderId="0" xfId="12" applyNumberFormat="1" applyFont="1" applyFill="1" applyAlignment="1">
      <alignment horizontal="center" vertical="center"/>
    </xf>
    <xf numFmtId="49" fontId="28" fillId="3" borderId="6" xfId="3" applyNumberFormat="1" applyFont="1" applyFill="1" applyBorder="1" applyAlignment="1" applyProtection="1">
      <alignment horizontal="left" vertical="center" wrapText="1"/>
      <protection locked="0"/>
    </xf>
    <xf numFmtId="49" fontId="28" fillId="0" borderId="0" xfId="3" applyNumberFormat="1" applyFont="1" applyAlignment="1" applyProtection="1">
      <alignment horizontal="left" vertical="center" wrapText="1"/>
      <protection locked="0"/>
    </xf>
    <xf numFmtId="0" fontId="27" fillId="19" borderId="26" xfId="0" applyFont="1" applyFill="1" applyBorder="1" applyAlignment="1">
      <alignment horizontal="center" vertical="center" wrapText="1"/>
    </xf>
    <xf numFmtId="0" fontId="29" fillId="19" borderId="12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 wrapText="1"/>
    </xf>
    <xf numFmtId="1" fontId="28" fillId="0" borderId="27" xfId="0" applyNumberFormat="1" applyFont="1" applyFill="1" applyBorder="1" applyAlignment="1">
      <alignment horizontal="center" vertical="center"/>
    </xf>
    <xf numFmtId="0" fontId="27" fillId="0" borderId="12" xfId="0" applyNumberFormat="1" applyFont="1" applyFill="1" applyBorder="1" applyAlignment="1">
      <alignment horizontal="center" vertical="center" wrapText="1"/>
    </xf>
    <xf numFmtId="3" fontId="29" fillId="12" borderId="0" xfId="12" applyNumberFormat="1" applyFont="1" applyFill="1" applyBorder="1" applyAlignment="1">
      <alignment horizontal="center" vertical="center"/>
    </xf>
    <xf numFmtId="0" fontId="29" fillId="0" borderId="0" xfId="12" applyFont="1" applyFill="1" applyBorder="1" applyAlignment="1">
      <alignment horizontal="center" vertical="center"/>
    </xf>
    <xf numFmtId="0" fontId="27" fillId="21" borderId="12" xfId="0" applyNumberFormat="1" applyFont="1" applyFill="1" applyBorder="1" applyAlignment="1">
      <alignment horizontal="center" vertical="center" wrapText="1"/>
    </xf>
    <xf numFmtId="0" fontId="27" fillId="0" borderId="27" xfId="0" applyNumberFormat="1" applyFont="1" applyFill="1" applyBorder="1" applyAlignment="1">
      <alignment horizontal="center" vertical="center" wrapText="1"/>
    </xf>
    <xf numFmtId="0" fontId="27" fillId="19" borderId="12" xfId="0" applyNumberFormat="1" applyFont="1" applyFill="1" applyBorder="1" applyAlignment="1">
      <alignment horizontal="center" vertical="center" wrapText="1"/>
    </xf>
    <xf numFmtId="49" fontId="28" fillId="3" borderId="0" xfId="3" applyNumberFormat="1" applyFont="1" applyFill="1" applyBorder="1" applyAlignment="1" applyProtection="1">
      <alignment horizontal="left" vertical="center" wrapText="1"/>
      <protection locked="0"/>
    </xf>
    <xf numFmtId="0" fontId="28" fillId="0" borderId="12" xfId="0" applyFont="1" applyBorder="1" applyAlignment="1">
      <alignment horizontal="center" vertical="center"/>
    </xf>
    <xf numFmtId="0" fontId="27" fillId="21" borderId="27" xfId="0" applyFont="1" applyFill="1" applyBorder="1" applyAlignment="1">
      <alignment horizontal="center" vertical="center" wrapText="1"/>
    </xf>
    <xf numFmtId="2" fontId="39" fillId="13" borderId="8" xfId="0" applyNumberFormat="1" applyFont="1" applyFill="1" applyBorder="1" applyAlignment="1">
      <alignment horizontal="center" vertical="center" wrapText="1"/>
    </xf>
    <xf numFmtId="2" fontId="39" fillId="13" borderId="9" xfId="0" applyNumberFormat="1" applyFont="1" applyFill="1" applyBorder="1" applyAlignment="1">
      <alignment horizontal="center" vertical="center" wrapText="1"/>
    </xf>
    <xf numFmtId="2" fontId="39" fillId="13" borderId="5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/>
    </xf>
    <xf numFmtId="0" fontId="42" fillId="2" borderId="3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 wrapText="1"/>
    </xf>
    <xf numFmtId="0" fontId="42" fillId="10" borderId="3" xfId="0" applyFont="1" applyFill="1" applyBorder="1" applyAlignment="1">
      <alignment horizontal="center" vertical="center" textRotation="90" wrapText="1"/>
    </xf>
    <xf numFmtId="0" fontId="29" fillId="0" borderId="0" xfId="0" applyFont="1"/>
    <xf numFmtId="0" fontId="42" fillId="5" borderId="1" xfId="0" applyFont="1" applyFill="1" applyBorder="1" applyAlignment="1">
      <alignment horizontal="left" vertical="center"/>
    </xf>
    <xf numFmtId="0" fontId="42" fillId="5" borderId="2" xfId="0" applyFont="1" applyFill="1" applyBorder="1" applyAlignment="1">
      <alignment horizontal="center"/>
    </xf>
    <xf numFmtId="0" fontId="42" fillId="5" borderId="3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 wrapText="1"/>
    </xf>
    <xf numFmtId="0" fontId="42" fillId="5" borderId="2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9" fontId="29" fillId="0" borderId="0" xfId="29" applyFont="1"/>
    <xf numFmtId="49" fontId="43" fillId="6" borderId="3" xfId="7" applyNumberFormat="1" applyFont="1" applyFill="1" applyBorder="1" applyAlignment="1">
      <alignment horizontal="center" vertical="center" textRotation="90" wrapText="1"/>
    </xf>
    <xf numFmtId="49" fontId="39" fillId="9" borderId="3" xfId="7" applyNumberFormat="1" applyFont="1" applyFill="1" applyBorder="1" applyAlignment="1">
      <alignment horizontal="center" vertical="center" textRotation="90" wrapText="1"/>
    </xf>
    <xf numFmtId="1" fontId="43" fillId="8" borderId="3" xfId="7" applyNumberFormat="1" applyFont="1" applyFill="1" applyBorder="1" applyAlignment="1">
      <alignment horizontal="center" vertical="center" wrapText="1"/>
    </xf>
    <xf numFmtId="1" fontId="43" fillId="8" borderId="23" xfId="7" applyNumberFormat="1" applyFont="1" applyFill="1" applyBorder="1" applyAlignment="1">
      <alignment horizontal="center" vertical="center" wrapText="1"/>
    </xf>
    <xf numFmtId="49" fontId="39" fillId="12" borderId="0" xfId="3" applyNumberFormat="1" applyFont="1" applyFill="1" applyAlignment="1" applyProtection="1">
      <alignment horizontal="right" vertical="center" wrapText="1"/>
      <protection locked="0"/>
    </xf>
    <xf numFmtId="49" fontId="39" fillId="0" borderId="0" xfId="3" applyNumberFormat="1" applyFont="1" applyAlignment="1" applyProtection="1">
      <alignment horizontal="right" vertical="center" wrapText="1"/>
      <protection locked="0"/>
    </xf>
    <xf numFmtId="0" fontId="42" fillId="13" borderId="8" xfId="4" applyFont="1" applyFill="1" applyBorder="1" applyAlignment="1">
      <alignment vertical="center"/>
    </xf>
    <xf numFmtId="0" fontId="42" fillId="13" borderId="9" xfId="4" applyFont="1" applyFill="1" applyBorder="1" applyAlignment="1">
      <alignment vertical="center"/>
    </xf>
    <xf numFmtId="0" fontId="42" fillId="13" borderId="5" xfId="4" applyFont="1" applyFill="1" applyBorder="1" applyAlignment="1">
      <alignment vertical="center"/>
    </xf>
    <xf numFmtId="0" fontId="42" fillId="13" borderId="8" xfId="4" applyFont="1" applyFill="1" applyBorder="1" applyAlignment="1">
      <alignment horizontal="left" vertical="center"/>
    </xf>
    <xf numFmtId="0" fontId="42" fillId="13" borderId="9" xfId="4" applyFont="1" applyFill="1" applyBorder="1" applyAlignment="1">
      <alignment horizontal="left" vertical="center"/>
    </xf>
    <xf numFmtId="0" fontId="42" fillId="2" borderId="23" xfId="0" applyFont="1" applyFill="1" applyBorder="1" applyAlignment="1">
      <alignment horizontal="center" vertical="center"/>
    </xf>
    <xf numFmtId="0" fontId="42" fillId="2" borderId="23" xfId="0" applyFont="1" applyFill="1" applyBorder="1" applyAlignment="1">
      <alignment horizontal="center"/>
    </xf>
    <xf numFmtId="0" fontId="42" fillId="2" borderId="23" xfId="0" applyFont="1" applyFill="1" applyBorder="1" applyAlignment="1">
      <alignment horizontal="center" vertical="center" wrapText="1"/>
    </xf>
    <xf numFmtId="0" fontId="29" fillId="18" borderId="0" xfId="0" applyFont="1" applyFill="1"/>
    <xf numFmtId="0" fontId="28" fillId="0" borderId="0" xfId="22" applyFont="1" applyAlignment="1">
      <alignment horizontal="left" vertical="center" wrapText="1"/>
    </xf>
    <xf numFmtId="0" fontId="28" fillId="0" borderId="0" xfId="22" applyFont="1" applyAlignment="1">
      <alignment horizontal="center" vertical="center" wrapText="1"/>
    </xf>
    <xf numFmtId="0" fontId="28" fillId="0" borderId="0" xfId="2" applyFont="1" applyAlignment="1">
      <alignment horizontal="left" vertical="center" wrapText="1"/>
    </xf>
    <xf numFmtId="49" fontId="39" fillId="12" borderId="0" xfId="3" applyNumberFormat="1" applyFont="1" applyFill="1" applyAlignment="1" applyProtection="1">
      <alignment horizontal="center" vertical="center" wrapText="1"/>
      <protection locked="0"/>
    </xf>
    <xf numFmtId="49" fontId="39" fillId="0" borderId="0" xfId="3" applyNumberFormat="1" applyFont="1" applyAlignment="1" applyProtection="1">
      <alignment horizontal="center" vertical="center" wrapText="1"/>
      <protection locked="0"/>
    </xf>
    <xf numFmtId="3" fontId="29" fillId="0" borderId="0" xfId="0" applyNumberFormat="1" applyFont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0" fontId="42" fillId="13" borderId="9" xfId="4" applyFont="1" applyFill="1" applyBorder="1" applyAlignment="1">
      <alignment horizontal="center" vertical="center"/>
    </xf>
    <xf numFmtId="0" fontId="42" fillId="13" borderId="5" xfId="4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/>
    </xf>
    <xf numFmtId="0" fontId="28" fillId="0" borderId="0" xfId="2" applyFont="1" applyAlignment="1">
      <alignment horizontal="center" vertical="center" wrapText="1"/>
    </xf>
    <xf numFmtId="4" fontId="24" fillId="12" borderId="4" xfId="8" applyNumberFormat="1" applyFont="1" applyFill="1" applyBorder="1" applyAlignment="1">
      <alignment horizontal="center" vertical="center"/>
    </xf>
    <xf numFmtId="3" fontId="24" fillId="12" borderId="5" xfId="8" applyNumberFormat="1" applyFont="1" applyFill="1" applyBorder="1" applyAlignment="1">
      <alignment horizontal="center" vertical="center"/>
    </xf>
    <xf numFmtId="0" fontId="42" fillId="2" borderId="1" xfId="12" applyFont="1" applyFill="1" applyBorder="1" applyAlignment="1">
      <alignment horizontal="center" vertical="center"/>
    </xf>
    <xf numFmtId="0" fontId="42" fillId="2" borderId="2" xfId="12" applyFont="1" applyFill="1" applyBorder="1" applyAlignment="1">
      <alignment horizontal="center"/>
    </xf>
    <xf numFmtId="0" fontId="42" fillId="2" borderId="3" xfId="12" applyFont="1" applyFill="1" applyBorder="1" applyAlignment="1">
      <alignment horizontal="center" vertical="center"/>
    </xf>
    <xf numFmtId="0" fontId="29" fillId="0" borderId="0" xfId="12" applyFont="1"/>
    <xf numFmtId="0" fontId="42" fillId="5" borderId="2" xfId="12" applyFont="1" applyFill="1" applyBorder="1" applyAlignment="1">
      <alignment horizontal="center"/>
    </xf>
    <xf numFmtId="0" fontId="42" fillId="5" borderId="3" xfId="12" applyFont="1" applyFill="1" applyBorder="1" applyAlignment="1">
      <alignment horizontal="center" vertical="center"/>
    </xf>
    <xf numFmtId="0" fontId="29" fillId="0" borderId="0" xfId="13" applyFont="1"/>
    <xf numFmtId="0" fontId="29" fillId="13" borderId="5" xfId="12" applyFont="1" applyFill="1" applyBorder="1"/>
    <xf numFmtId="0" fontId="42" fillId="5" borderId="15" xfId="0" applyFont="1" applyFill="1" applyBorder="1" applyAlignment="1">
      <alignment horizontal="center" vertical="center" wrapText="1"/>
    </xf>
    <xf numFmtId="0" fontId="42" fillId="5" borderId="2" xfId="12" applyFont="1" applyFill="1" applyBorder="1" applyAlignment="1">
      <alignment horizontal="left"/>
    </xf>
    <xf numFmtId="0" fontId="28" fillId="0" borderId="0" xfId="28" applyFont="1" applyAlignment="1">
      <alignment horizontal="left" vertical="center" wrapText="1"/>
    </xf>
    <xf numFmtId="0" fontId="28" fillId="0" borderId="0" xfId="28" applyFont="1" applyAlignment="1">
      <alignment horizontal="center" vertical="center" wrapText="1"/>
    </xf>
    <xf numFmtId="0" fontId="42" fillId="2" borderId="25" xfId="12" applyFont="1" applyFill="1" applyBorder="1" applyAlignment="1">
      <alignment horizontal="center" vertical="center"/>
    </xf>
    <xf numFmtId="0" fontId="42" fillId="2" borderId="27" xfId="12" applyFont="1" applyFill="1" applyBorder="1" applyAlignment="1">
      <alignment horizontal="center" vertical="center"/>
    </xf>
    <xf numFmtId="0" fontId="42" fillId="2" borderId="27" xfId="0" applyFont="1" applyFill="1" applyBorder="1" applyAlignment="1">
      <alignment horizontal="center" vertical="center" wrapText="1"/>
    </xf>
    <xf numFmtId="0" fontId="42" fillId="10" borderId="27" xfId="0" applyFont="1" applyFill="1" applyBorder="1" applyAlignment="1">
      <alignment horizontal="center" vertical="center" textRotation="90" wrapText="1"/>
    </xf>
    <xf numFmtId="0" fontId="29" fillId="0" borderId="0" xfId="12" applyFont="1" applyFill="1" applyAlignment="1">
      <alignment vertical="center"/>
    </xf>
    <xf numFmtId="0" fontId="42" fillId="5" borderId="14" xfId="12" applyFont="1" applyFill="1" applyBorder="1" applyAlignment="1">
      <alignment horizontal="center" vertical="center"/>
    </xf>
    <xf numFmtId="0" fontId="42" fillId="5" borderId="13" xfId="0" applyFont="1" applyFill="1" applyBorder="1" applyAlignment="1">
      <alignment horizontal="left" vertical="center"/>
    </xf>
    <xf numFmtId="0" fontId="29" fillId="0" borderId="27" xfId="12" applyFont="1" applyFill="1" applyBorder="1" applyAlignment="1">
      <alignment horizontal="center" vertical="center"/>
    </xf>
    <xf numFmtId="0" fontId="29" fillId="0" borderId="0" xfId="12" applyFont="1" applyAlignment="1">
      <alignment vertical="center"/>
    </xf>
    <xf numFmtId="0" fontId="29" fillId="0" borderId="0" xfId="12" applyFont="1" applyBorder="1" applyAlignment="1">
      <alignment vertical="center"/>
    </xf>
    <xf numFmtId="0" fontId="29" fillId="0" borderId="0" xfId="12" applyFont="1" applyFill="1" applyBorder="1" applyAlignment="1">
      <alignment vertical="center"/>
    </xf>
    <xf numFmtId="49" fontId="39" fillId="12" borderId="0" xfId="3" applyNumberFormat="1" applyFont="1" applyFill="1" applyBorder="1" applyAlignment="1" applyProtection="1">
      <alignment horizontal="right" vertical="center" wrapText="1"/>
      <protection locked="0"/>
    </xf>
    <xf numFmtId="49" fontId="39" fillId="0" borderId="0" xfId="3" applyNumberFormat="1" applyFont="1" applyFill="1" applyBorder="1" applyAlignment="1" applyProtection="1">
      <alignment horizontal="right" vertical="center" wrapText="1"/>
      <protection locked="0"/>
    </xf>
    <xf numFmtId="3" fontId="22" fillId="0" borderId="0" xfId="8" applyNumberFormat="1" applyFont="1" applyFill="1" applyBorder="1" applyAlignment="1">
      <alignment horizontal="center" vertical="center" wrapText="1"/>
    </xf>
    <xf numFmtId="0" fontId="28" fillId="0" borderId="0" xfId="12" applyNumberFormat="1" applyFont="1" applyFill="1" applyBorder="1" applyAlignment="1">
      <alignment horizontal="center" vertical="center"/>
    </xf>
    <xf numFmtId="0" fontId="29" fillId="0" borderId="0" xfId="12" applyFont="1" applyFill="1" applyAlignment="1">
      <alignment horizontal="center" vertical="center"/>
    </xf>
    <xf numFmtId="3" fontId="22" fillId="0" borderId="0" xfId="8" applyNumberFormat="1" applyFont="1" applyFill="1" applyBorder="1" applyAlignment="1">
      <alignment horizontal="center" vertical="center"/>
    </xf>
    <xf numFmtId="0" fontId="42" fillId="13" borderId="8" xfId="5" applyFont="1" applyFill="1" applyBorder="1" applyAlignment="1">
      <alignment vertical="center"/>
    </xf>
    <xf numFmtId="0" fontId="42" fillId="13" borderId="9" xfId="5" applyFont="1" applyFill="1" applyBorder="1" applyAlignment="1">
      <alignment vertical="center"/>
    </xf>
    <xf numFmtId="0" fontId="42" fillId="13" borderId="5" xfId="5" applyFont="1" applyFill="1" applyBorder="1" applyAlignment="1">
      <alignment vertical="center"/>
    </xf>
    <xf numFmtId="49" fontId="43" fillId="6" borderId="27" xfId="7" applyNumberFormat="1" applyFont="1" applyFill="1" applyBorder="1" applyAlignment="1">
      <alignment horizontal="center" vertical="center" textRotation="90" wrapText="1"/>
    </xf>
    <xf numFmtId="49" fontId="39" fillId="9" borderId="27" xfId="7" applyNumberFormat="1" applyFont="1" applyFill="1" applyBorder="1" applyAlignment="1">
      <alignment horizontal="center" vertical="center" textRotation="90" wrapText="1"/>
    </xf>
    <xf numFmtId="1" fontId="43" fillId="8" borderId="27" xfId="7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8" fillId="19" borderId="27" xfId="34" applyFont="1" applyFill="1" applyBorder="1" applyAlignment="1">
      <alignment horizontal="center" vertical="center" wrapText="1"/>
    </xf>
    <xf numFmtId="0" fontId="29" fillId="19" borderId="26" xfId="0" applyFont="1" applyFill="1" applyBorder="1" applyAlignment="1">
      <alignment horizontal="center" vertical="center"/>
    </xf>
  </cellXfs>
  <cellStyles count="35">
    <cellStyle name="Гиперссылка" xfId="31" builtinId="8" hidden="1"/>
    <cellStyle name="Гиперссылка 2" xfId="1"/>
    <cellStyle name="Обычный" xfId="0" builtinId="0"/>
    <cellStyle name="Обычный 10" xfId="2"/>
    <cellStyle name="Обычный 10 2" xfId="22"/>
    <cellStyle name="Обычный 11" xfId="21"/>
    <cellStyle name="Обычный 11 2" xfId="23"/>
    <cellStyle name="Обычный 12" xfId="28"/>
    <cellStyle name="Обычный 13" xfId="30"/>
    <cellStyle name="Обычный 14" xfId="33"/>
    <cellStyle name="Обычный 15" xfId="34"/>
    <cellStyle name="Обычный 2" xfId="3"/>
    <cellStyle name="Обычный 2 2" xfId="4"/>
    <cellStyle name="Обычный 2 2 2" xfId="5"/>
    <cellStyle name="Обычный 2 3" xfId="6"/>
    <cellStyle name="Обычный 2 4" xfId="7"/>
    <cellStyle name="Обычный 2 4 2" xfId="8"/>
    <cellStyle name="Обычный 3" xfId="9"/>
    <cellStyle name="Обычный 4" xfId="10"/>
    <cellStyle name="Обычный 4 2" xfId="11"/>
    <cellStyle name="Обычный 5" xfId="12"/>
    <cellStyle name="Обычный 5 2" xfId="13"/>
    <cellStyle name="Обычный 5 2 2" xfId="14"/>
    <cellStyle name="Обычный 6" xfId="15"/>
    <cellStyle name="Обычный 6 2" xfId="16"/>
    <cellStyle name="Обычный 6 2 2" xfId="24"/>
    <cellStyle name="Обычный 7" xfId="17"/>
    <cellStyle name="Обычный 7 2" xfId="18"/>
    <cellStyle name="Обычный 7 3" xfId="25"/>
    <cellStyle name="Обычный 8" xfId="19"/>
    <cellStyle name="Обычный 8 2" xfId="26"/>
    <cellStyle name="Обычный 9" xfId="20"/>
    <cellStyle name="Обычный 9 2" xfId="27"/>
    <cellStyle name="Открывавшаяся гиперссылка" xfId="32" builtinId="9" hidden="1"/>
    <cellStyle name="Процентный" xfId="2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417-49ED-8F62-45DD83C515D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417-49ED-8F62-45DD83C515D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417-49ED-8F62-45DD83C515D9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417-49ED-8F62-45DD83C515D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417-49ED-8F62-45DD83C515D9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417-49ED-8F62-45DD83C515D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417-49ED-8F62-45DD83C51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438-41F9-B5FF-62FEA52E0BED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438-41F9-B5FF-62FEA52E0BE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438-41F9-B5FF-62FEA52E0BED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438-41F9-B5FF-62FEA52E0BED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438-41F9-B5FF-62FEA52E0BED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438-41F9-B5FF-62FEA52E0BE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438-41F9-B5FF-62FEA52E0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72B-4741-A9DA-39235D388D3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72B-4741-A9DA-39235D388D3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72B-4741-A9DA-39235D388D3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72B-4741-A9DA-39235D388D3E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72B-4741-A9DA-39235D388D3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72B-4741-A9DA-39235D388D3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72B-4741-A9DA-39235D38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8C9-44F3-8C39-2A46BE64B0C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8C9-44F3-8C39-2A46BE64B0C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8C9-44F3-8C39-2A46BE64B0CF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8C9-44F3-8C39-2A46BE64B0CF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8C9-44F3-8C39-2A46BE64B0CF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8C9-44F3-8C39-2A46BE64B0C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8C9-44F3-8C39-2A46BE64B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E61-44F1-9A5A-AED6D7C72F5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E61-44F1-9A5A-AED6D7C72F5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E61-44F1-9A5A-AED6D7C72F5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E61-44F1-9A5A-AED6D7C72F5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AE61-44F1-9A5A-AED6D7C72F58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AE61-44F1-9A5A-AED6D7C72F5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E61-44F1-9A5A-AED6D7C72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70C-4B31-ACF7-782019413F0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70C-4B31-ACF7-782019413F0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70C-4B31-ACF7-782019413F0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70C-4B31-ACF7-782019413F0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70C-4B31-ACF7-782019413F0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70C-4B31-ACF7-782019413F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70C-4B31-ACF7-78201941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D66-483C-BD9C-9259080744A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D66-483C-BD9C-9259080744A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D66-483C-BD9C-9259080744A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D66-483C-BD9C-9259080744A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D66-483C-BD9C-9259080744A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D66-483C-BD9C-9259080744A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D66-483C-BD9C-92590807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C1D-45B6-A088-3D4B55CE71F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C1D-45B6-A088-3D4B55CE71F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C1D-45B6-A088-3D4B55CE71FC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C1D-45B6-A088-3D4B55CE71FC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C1D-45B6-A088-3D4B55CE71F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C1D-45B6-A088-3D4B55CE71F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C1D-45B6-A088-3D4B55CE7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E76-4129-8C02-DAC9860D40C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E76-4129-8C02-DAC9860D40C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E76-4129-8C02-DAC9860D40C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E76-4129-8C02-DAC9860D40C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76-4129-8C02-DAC9860D40C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E76-4129-8C02-DAC9860D40C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E76-4129-8C02-DAC9860D4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E3-48EC-809A-B827995DBE3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E3-48EC-809A-B827995DBE3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E3-48EC-809A-B827995DBE3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CE3-48EC-809A-B827995DBE3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4CE3-48EC-809A-B827995DBE3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4CE3-48EC-809A-B827995DBE3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CE3-48EC-809A-B827995DB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22-40B5-A546-BAC9A5B5F45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F22-40B5-A546-BAC9A5B5F45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22-40B5-A546-BAC9A5B5F45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22-40B5-A546-BAC9A5B5F45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F22-40B5-A546-BAC9A5B5F45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22-40B5-A546-BAC9A5B5F45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22-40B5-A546-BAC9A5B5F451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F22-40B5-A546-BAC9A5B5F451}"/>
              </c:ext>
            </c:extLst>
          </c:dPt>
          <c:dPt>
            <c:idx val="1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F22-40B5-A546-BAC9A5B5F4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Свод_МО!$B$3:$B$20</c:f>
              <c:strCache>
                <c:ptCount val="18"/>
                <c:pt idx="0">
                  <c:v>Северо-Курильский муниципальный округ</c:v>
                </c:pt>
                <c:pt idx="1">
                  <c:v>Макаровский муниципальный округ</c:v>
                </c:pt>
                <c:pt idx="2">
                  <c:v>Невельский муниципальный округ</c:v>
                </c:pt>
                <c:pt idx="3">
                  <c:v>Смирныховский муниципальный округ</c:v>
                </c:pt>
                <c:pt idx="4">
                  <c:v>Южно-Курильский муниципальный округ</c:v>
                </c:pt>
                <c:pt idx="5">
                  <c:v>Охинский муниципальный округ</c:v>
                </c:pt>
                <c:pt idx="6">
                  <c:v>Углегорский муниципальный округ</c:v>
                </c:pt>
                <c:pt idx="7">
                  <c:v>Анивский муниципальный округ</c:v>
                </c:pt>
                <c:pt idx="8">
                  <c:v>Холмский муниципальный округ</c:v>
                </c:pt>
                <c:pt idx="9">
                  <c:v>Поронайский муниципальный округ</c:v>
                </c:pt>
                <c:pt idx="10">
                  <c:v>Городской округ "Город Южно-Сахалинск"</c:v>
                </c:pt>
                <c:pt idx="11">
                  <c:v>Александровск-Сахалинский муниципальный округ</c:v>
                </c:pt>
                <c:pt idx="12">
                  <c:v>Тымовский муниципальный округ</c:v>
                </c:pt>
                <c:pt idx="13">
                  <c:v>Курильский муниципальный округ</c:v>
                </c:pt>
                <c:pt idx="14">
                  <c:v>Корсаковский муниципальный округ</c:v>
                </c:pt>
                <c:pt idx="15">
                  <c:v>Ногликский муниципальный округ</c:v>
                </c:pt>
                <c:pt idx="16">
                  <c:v>Долинский муниципальный округ</c:v>
                </c:pt>
                <c:pt idx="17">
                  <c:v>Томаринский муниципальный округ</c:v>
                </c:pt>
              </c:strCache>
            </c:strRef>
          </c:cat>
          <c:val>
            <c:numRef>
              <c:f>Свод_МО!$D$3:$D$20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98</c:v>
                </c:pt>
                <c:pt idx="11">
                  <c:v>98</c:v>
                </c:pt>
                <c:pt idx="12">
                  <c:v>97</c:v>
                </c:pt>
                <c:pt idx="13">
                  <c:v>97</c:v>
                </c:pt>
                <c:pt idx="14">
                  <c:v>96</c:v>
                </c:pt>
                <c:pt idx="15">
                  <c:v>94</c:v>
                </c:pt>
                <c:pt idx="16">
                  <c:v>90</c:v>
                </c:pt>
                <c:pt idx="17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F-42D1-B8ED-B4787C6D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779576"/>
        <c:axId val="-2115776152"/>
      </c:barChart>
      <c:catAx>
        <c:axId val="-2115779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15776152"/>
        <c:crosses val="autoZero"/>
        <c:auto val="1"/>
        <c:lblAlgn val="ctr"/>
        <c:lblOffset val="100"/>
        <c:noMultiLvlLbl val="0"/>
      </c:catAx>
      <c:valAx>
        <c:axId val="-211577615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1157795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600-43F4-8F70-61A6670392B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600-43F4-8F70-61A6670392B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600-43F4-8F70-61A6670392B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600-43F4-8F70-61A6670392B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600-43F4-8F70-61A6670392B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0600-43F4-8F70-61A6670392B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0600-43F4-8F70-61A66703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EAA-4D66-A58C-DDF8E519D3F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EAA-4D66-A58C-DDF8E519D3F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EAA-4D66-A58C-DDF8E519D3F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EAA-4D66-A58C-DDF8E519D3F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EAA-4D66-A58C-DDF8E519D3F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EAA-4D66-A58C-DDF8E519D3F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8EAA-4D66-A58C-DDF8E519D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4</xdr:col>
      <xdr:colOff>9525</xdr:colOff>
      <xdr:row>39</xdr:row>
      <xdr:rowOff>57150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5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6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4</xdr:col>
      <xdr:colOff>9525</xdr:colOff>
      <xdr:row>39</xdr:row>
      <xdr:rowOff>57150</xdr:rowOff>
    </xdr:to>
    <xdr:graphicFrame macro="">
      <xdr:nvGraphicFramePr>
        <xdr:cNvPr id="7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20</xdr:row>
      <xdr:rowOff>190498</xdr:rowOff>
    </xdr:from>
    <xdr:to>
      <xdr:col>3</xdr:col>
      <xdr:colOff>1085850</xdr:colOff>
      <xdr:row>42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160</xdr:row>
      <xdr:rowOff>190500</xdr:rowOff>
    </xdr:from>
    <xdr:to>
      <xdr:col>4</xdr:col>
      <xdr:colOff>9525</xdr:colOff>
      <xdr:row>181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160</xdr:row>
      <xdr:rowOff>190500</xdr:rowOff>
    </xdr:from>
    <xdr:to>
      <xdr:col>4</xdr:col>
      <xdr:colOff>9525</xdr:colOff>
      <xdr:row>181</xdr:row>
      <xdr:rowOff>57150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171</xdr:row>
      <xdr:rowOff>0</xdr:rowOff>
    </xdr:from>
    <xdr:to>
      <xdr:col>4</xdr:col>
      <xdr:colOff>9525</xdr:colOff>
      <xdr:row>182</xdr:row>
      <xdr:rowOff>57150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160</xdr:row>
      <xdr:rowOff>190500</xdr:rowOff>
    </xdr:from>
    <xdr:to>
      <xdr:col>4</xdr:col>
      <xdr:colOff>9525</xdr:colOff>
      <xdr:row>181</xdr:row>
      <xdr:rowOff>57150</xdr:rowOff>
    </xdr:to>
    <xdr:graphicFrame macro="">
      <xdr:nvGraphicFramePr>
        <xdr:cNvPr id="5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160</xdr:row>
      <xdr:rowOff>190500</xdr:rowOff>
    </xdr:from>
    <xdr:to>
      <xdr:col>4</xdr:col>
      <xdr:colOff>9525</xdr:colOff>
      <xdr:row>181</xdr:row>
      <xdr:rowOff>57150</xdr:rowOff>
    </xdr:to>
    <xdr:graphicFrame macro="">
      <xdr:nvGraphicFramePr>
        <xdr:cNvPr id="6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171</xdr:row>
      <xdr:rowOff>0</xdr:rowOff>
    </xdr:from>
    <xdr:to>
      <xdr:col>4</xdr:col>
      <xdr:colOff>9525</xdr:colOff>
      <xdr:row>182</xdr:row>
      <xdr:rowOff>57150</xdr:rowOff>
    </xdr:to>
    <xdr:graphicFrame macro="">
      <xdr:nvGraphicFramePr>
        <xdr:cNvPr id="7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3;&#1054;/&#1044;&#1054;&#1054;/2025-2026/&#1052;&#1086;&#1085;&#1080;&#1090;&#1086;&#1088;&#1080;&#1085;&#1075;%20&#1080;&#1085;&#1092;&#1086;&#1088;&#1084;&#1072;&#1094;&#1080;&#1086;&#1085;&#1085;&#1086;&#1081;%20&#1085;&#1072;&#1087;&#1086;&#1083;&#1085;&#1077;&#1085;&#1085;&#1086;&#1089;&#1090;&#1080;/&#1057;&#1042;&#1054;&#1044;_&#1052;&#1053;&#1058;&#1056;&#1043;_&#1044;&#1054;&#1054;_III%20&#1082;&#1074;&#1072;&#1088;&#1090;&#1072;&#1083;%202025_&#1089;%20&#1076;&#1080;&#1072;&#1075;&#1088;&#1072;&#1084;&#1084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л-во групп ЕУ_сентябрь"/>
      <sheetName val="А-Сах"/>
      <sheetName val="Анива"/>
      <sheetName val="Долинск"/>
      <sheetName val="Корсаков"/>
      <sheetName val="Курильск"/>
      <sheetName val="Макаров"/>
      <sheetName val="Невельск"/>
      <sheetName val="Ноглики"/>
      <sheetName val="Оха"/>
      <sheetName val="Поронайск"/>
      <sheetName val="С-Курильск"/>
      <sheetName val="Смирных"/>
      <sheetName val="Томари"/>
      <sheetName val="Тымовск"/>
      <sheetName val="Углегорск"/>
      <sheetName val="Холмск"/>
      <sheetName val="Ю-Курильск"/>
      <sheetName val="Ю-Сахалинск"/>
      <sheetName val="Кол-во воспитанников"/>
      <sheetName val="Свод_МО"/>
      <sheetName val="СВОД_ДО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D3" t="str">
            <v>ДГ СОШ с.Кировское Тымов.р-на</v>
          </cell>
          <cell r="Y3">
            <v>100</v>
          </cell>
        </row>
        <row r="4">
          <cell r="D4" t="str">
            <v>Д/с № 3 пгт.Тымовское</v>
          </cell>
          <cell r="Y4">
            <v>100</v>
          </cell>
        </row>
        <row r="5">
          <cell r="D5" t="str">
            <v>Д/с № 6 пгт.Тымовское</v>
          </cell>
          <cell r="Y5">
            <v>100</v>
          </cell>
        </row>
        <row r="6">
          <cell r="D6" t="str">
            <v>Д/с с.Воскресеновка Тымов.р-на</v>
          </cell>
          <cell r="Y6">
            <v>100</v>
          </cell>
        </row>
        <row r="7">
          <cell r="D7" t="str">
            <v>Д/с с.Ясное Тымов.р-на</v>
          </cell>
          <cell r="Y7">
            <v>100</v>
          </cell>
        </row>
        <row r="8">
          <cell r="D8" t="str">
            <v>Д/с с.Адо-Тымово Тымов.р-на</v>
          </cell>
          <cell r="Y8">
            <v>100</v>
          </cell>
        </row>
        <row r="9">
          <cell r="D9" t="str">
            <v>Д/с № 1 пгт.Тымовское</v>
          </cell>
          <cell r="Y9">
            <v>94</v>
          </cell>
        </row>
        <row r="10">
          <cell r="D10" t="str">
            <v>ДГ СОШ с. Молодежное Тымов.р-на</v>
          </cell>
          <cell r="Y10">
            <v>94</v>
          </cell>
        </row>
        <row r="11">
          <cell r="D11" t="str">
            <v>Д/с № 5 пгт.Тымовское</v>
          </cell>
          <cell r="Y11">
            <v>94</v>
          </cell>
        </row>
        <row r="12">
          <cell r="D12" t="str">
            <v>ДГ НШ-д/с с.Чир-Унвд Тымов.р-на</v>
          </cell>
          <cell r="Y12">
            <v>94</v>
          </cell>
        </row>
        <row r="13">
          <cell r="D13" t="str">
            <v>ДГ НШ-д/с с.Красная Тымь Тымов.р-на</v>
          </cell>
          <cell r="Y13">
            <v>88</v>
          </cell>
        </row>
        <row r="14">
          <cell r="D14" t="str">
            <v>ДГ СОШ с.Арги-Паги Тымов.р-на</v>
          </cell>
          <cell r="Y14">
            <v>81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2"/>
  <sheetViews>
    <sheetView zoomScale="90" zoomScaleNormal="90" zoomScalePageLayoutView="90" workbookViewId="0">
      <selection activeCell="H164" sqref="H164"/>
    </sheetView>
  </sheetViews>
  <sheetFormatPr defaultColWidth="8.85546875" defaultRowHeight="15" x14ac:dyDescent="0.25"/>
  <cols>
    <col min="1" max="1" width="35.28515625" customWidth="1"/>
    <col min="2" max="2" width="5" customWidth="1"/>
    <col min="3" max="3" width="42.140625" style="65" customWidth="1"/>
    <col min="4" max="4" width="11.7109375" style="2" customWidth="1"/>
    <col min="5" max="5" width="10.85546875" style="2" customWidth="1"/>
    <col min="6" max="6" width="10.140625" style="2" customWidth="1"/>
    <col min="8" max="8" width="9.140625" customWidth="1"/>
    <col min="257" max="257" width="35.28515625" customWidth="1"/>
    <col min="258" max="258" width="5" customWidth="1"/>
    <col min="259" max="259" width="42.140625" customWidth="1"/>
    <col min="260" max="260" width="11.28515625" customWidth="1"/>
    <col min="261" max="261" width="10" customWidth="1"/>
    <col min="262" max="262" width="10.140625" customWidth="1"/>
    <col min="513" max="513" width="35.28515625" customWidth="1"/>
    <col min="514" max="514" width="5" customWidth="1"/>
    <col min="515" max="515" width="42.140625" customWidth="1"/>
    <col min="516" max="516" width="11.28515625" customWidth="1"/>
    <col min="517" max="517" width="10" customWidth="1"/>
    <col min="518" max="518" width="10.140625" customWidth="1"/>
    <col min="769" max="769" width="35.28515625" customWidth="1"/>
    <col min="770" max="770" width="5" customWidth="1"/>
    <col min="771" max="771" width="42.140625" customWidth="1"/>
    <col min="772" max="772" width="11.28515625" customWidth="1"/>
    <col min="773" max="773" width="10" customWidth="1"/>
    <col min="774" max="774" width="10.140625" customWidth="1"/>
    <col min="1025" max="1025" width="35.28515625" customWidth="1"/>
    <col min="1026" max="1026" width="5" customWidth="1"/>
    <col min="1027" max="1027" width="42.140625" customWidth="1"/>
    <col min="1028" max="1028" width="11.28515625" customWidth="1"/>
    <col min="1029" max="1029" width="10" customWidth="1"/>
    <col min="1030" max="1030" width="10.140625" customWidth="1"/>
    <col min="1281" max="1281" width="35.28515625" customWidth="1"/>
    <col min="1282" max="1282" width="5" customWidth="1"/>
    <col min="1283" max="1283" width="42.140625" customWidth="1"/>
    <col min="1284" max="1284" width="11.28515625" customWidth="1"/>
    <col min="1285" max="1285" width="10" customWidth="1"/>
    <col min="1286" max="1286" width="10.140625" customWidth="1"/>
    <col min="1537" max="1537" width="35.28515625" customWidth="1"/>
    <col min="1538" max="1538" width="5" customWidth="1"/>
    <col min="1539" max="1539" width="42.140625" customWidth="1"/>
    <col min="1540" max="1540" width="11.28515625" customWidth="1"/>
    <col min="1541" max="1541" width="10" customWidth="1"/>
    <col min="1542" max="1542" width="10.140625" customWidth="1"/>
    <col min="1793" max="1793" width="35.28515625" customWidth="1"/>
    <col min="1794" max="1794" width="5" customWidth="1"/>
    <col min="1795" max="1795" width="42.140625" customWidth="1"/>
    <col min="1796" max="1796" width="11.28515625" customWidth="1"/>
    <col min="1797" max="1797" width="10" customWidth="1"/>
    <col min="1798" max="1798" width="10.140625" customWidth="1"/>
    <col min="2049" max="2049" width="35.28515625" customWidth="1"/>
    <col min="2050" max="2050" width="5" customWidth="1"/>
    <col min="2051" max="2051" width="42.140625" customWidth="1"/>
    <col min="2052" max="2052" width="11.28515625" customWidth="1"/>
    <col min="2053" max="2053" width="10" customWidth="1"/>
    <col min="2054" max="2054" width="10.140625" customWidth="1"/>
    <col min="2305" max="2305" width="35.28515625" customWidth="1"/>
    <col min="2306" max="2306" width="5" customWidth="1"/>
    <col min="2307" max="2307" width="42.140625" customWidth="1"/>
    <col min="2308" max="2308" width="11.28515625" customWidth="1"/>
    <col min="2309" max="2309" width="10" customWidth="1"/>
    <col min="2310" max="2310" width="10.140625" customWidth="1"/>
    <col min="2561" max="2561" width="35.28515625" customWidth="1"/>
    <col min="2562" max="2562" width="5" customWidth="1"/>
    <col min="2563" max="2563" width="42.140625" customWidth="1"/>
    <col min="2564" max="2564" width="11.28515625" customWidth="1"/>
    <col min="2565" max="2565" width="10" customWidth="1"/>
    <col min="2566" max="2566" width="10.140625" customWidth="1"/>
    <col min="2817" max="2817" width="35.28515625" customWidth="1"/>
    <col min="2818" max="2818" width="5" customWidth="1"/>
    <col min="2819" max="2819" width="42.140625" customWidth="1"/>
    <col min="2820" max="2820" width="11.28515625" customWidth="1"/>
    <col min="2821" max="2821" width="10" customWidth="1"/>
    <col min="2822" max="2822" width="10.140625" customWidth="1"/>
    <col min="3073" max="3073" width="35.28515625" customWidth="1"/>
    <col min="3074" max="3074" width="5" customWidth="1"/>
    <col min="3075" max="3075" width="42.140625" customWidth="1"/>
    <col min="3076" max="3076" width="11.28515625" customWidth="1"/>
    <col min="3077" max="3077" width="10" customWidth="1"/>
    <col min="3078" max="3078" width="10.140625" customWidth="1"/>
    <col min="3329" max="3329" width="35.28515625" customWidth="1"/>
    <col min="3330" max="3330" width="5" customWidth="1"/>
    <col min="3331" max="3331" width="42.140625" customWidth="1"/>
    <col min="3332" max="3332" width="11.28515625" customWidth="1"/>
    <col min="3333" max="3333" width="10" customWidth="1"/>
    <col min="3334" max="3334" width="10.140625" customWidth="1"/>
    <col min="3585" max="3585" width="35.28515625" customWidth="1"/>
    <col min="3586" max="3586" width="5" customWidth="1"/>
    <col min="3587" max="3587" width="42.140625" customWidth="1"/>
    <col min="3588" max="3588" width="11.28515625" customWidth="1"/>
    <col min="3589" max="3589" width="10" customWidth="1"/>
    <col min="3590" max="3590" width="10.140625" customWidth="1"/>
    <col min="3841" max="3841" width="35.28515625" customWidth="1"/>
    <col min="3842" max="3842" width="5" customWidth="1"/>
    <col min="3843" max="3843" width="42.140625" customWidth="1"/>
    <col min="3844" max="3844" width="11.28515625" customWidth="1"/>
    <col min="3845" max="3845" width="10" customWidth="1"/>
    <col min="3846" max="3846" width="10.140625" customWidth="1"/>
    <col min="4097" max="4097" width="35.28515625" customWidth="1"/>
    <col min="4098" max="4098" width="5" customWidth="1"/>
    <col min="4099" max="4099" width="42.140625" customWidth="1"/>
    <col min="4100" max="4100" width="11.28515625" customWidth="1"/>
    <col min="4101" max="4101" width="10" customWidth="1"/>
    <col min="4102" max="4102" width="10.140625" customWidth="1"/>
    <col min="4353" max="4353" width="35.28515625" customWidth="1"/>
    <col min="4354" max="4354" width="5" customWidth="1"/>
    <col min="4355" max="4355" width="42.140625" customWidth="1"/>
    <col min="4356" max="4356" width="11.28515625" customWidth="1"/>
    <col min="4357" max="4357" width="10" customWidth="1"/>
    <col min="4358" max="4358" width="10.140625" customWidth="1"/>
    <col min="4609" max="4609" width="35.28515625" customWidth="1"/>
    <col min="4610" max="4610" width="5" customWidth="1"/>
    <col min="4611" max="4611" width="42.140625" customWidth="1"/>
    <col min="4612" max="4612" width="11.28515625" customWidth="1"/>
    <col min="4613" max="4613" width="10" customWidth="1"/>
    <col min="4614" max="4614" width="10.140625" customWidth="1"/>
    <col min="4865" max="4865" width="35.28515625" customWidth="1"/>
    <col min="4866" max="4866" width="5" customWidth="1"/>
    <col min="4867" max="4867" width="42.140625" customWidth="1"/>
    <col min="4868" max="4868" width="11.28515625" customWidth="1"/>
    <col min="4869" max="4869" width="10" customWidth="1"/>
    <col min="4870" max="4870" width="10.140625" customWidth="1"/>
    <col min="5121" max="5121" width="35.28515625" customWidth="1"/>
    <col min="5122" max="5122" width="5" customWidth="1"/>
    <col min="5123" max="5123" width="42.140625" customWidth="1"/>
    <col min="5124" max="5124" width="11.28515625" customWidth="1"/>
    <col min="5125" max="5125" width="10" customWidth="1"/>
    <col min="5126" max="5126" width="10.140625" customWidth="1"/>
    <col min="5377" max="5377" width="35.28515625" customWidth="1"/>
    <col min="5378" max="5378" width="5" customWidth="1"/>
    <col min="5379" max="5379" width="42.140625" customWidth="1"/>
    <col min="5380" max="5380" width="11.28515625" customWidth="1"/>
    <col min="5381" max="5381" width="10" customWidth="1"/>
    <col min="5382" max="5382" width="10.140625" customWidth="1"/>
    <col min="5633" max="5633" width="35.28515625" customWidth="1"/>
    <col min="5634" max="5634" width="5" customWidth="1"/>
    <col min="5635" max="5635" width="42.140625" customWidth="1"/>
    <col min="5636" max="5636" width="11.28515625" customWidth="1"/>
    <col min="5637" max="5637" width="10" customWidth="1"/>
    <col min="5638" max="5638" width="10.140625" customWidth="1"/>
    <col min="5889" max="5889" width="35.28515625" customWidth="1"/>
    <col min="5890" max="5890" width="5" customWidth="1"/>
    <col min="5891" max="5891" width="42.140625" customWidth="1"/>
    <col min="5892" max="5892" width="11.28515625" customWidth="1"/>
    <col min="5893" max="5893" width="10" customWidth="1"/>
    <col min="5894" max="5894" width="10.140625" customWidth="1"/>
    <col min="6145" max="6145" width="35.28515625" customWidth="1"/>
    <col min="6146" max="6146" width="5" customWidth="1"/>
    <col min="6147" max="6147" width="42.140625" customWidth="1"/>
    <col min="6148" max="6148" width="11.28515625" customWidth="1"/>
    <col min="6149" max="6149" width="10" customWidth="1"/>
    <col min="6150" max="6150" width="10.140625" customWidth="1"/>
    <col min="6401" max="6401" width="35.28515625" customWidth="1"/>
    <col min="6402" max="6402" width="5" customWidth="1"/>
    <col min="6403" max="6403" width="42.140625" customWidth="1"/>
    <col min="6404" max="6404" width="11.28515625" customWidth="1"/>
    <col min="6405" max="6405" width="10" customWidth="1"/>
    <col min="6406" max="6406" width="10.140625" customWidth="1"/>
    <col min="6657" max="6657" width="35.28515625" customWidth="1"/>
    <col min="6658" max="6658" width="5" customWidth="1"/>
    <col min="6659" max="6659" width="42.140625" customWidth="1"/>
    <col min="6660" max="6660" width="11.28515625" customWidth="1"/>
    <col min="6661" max="6661" width="10" customWidth="1"/>
    <col min="6662" max="6662" width="10.140625" customWidth="1"/>
    <col min="6913" max="6913" width="35.28515625" customWidth="1"/>
    <col min="6914" max="6914" width="5" customWidth="1"/>
    <col min="6915" max="6915" width="42.140625" customWidth="1"/>
    <col min="6916" max="6916" width="11.28515625" customWidth="1"/>
    <col min="6917" max="6917" width="10" customWidth="1"/>
    <col min="6918" max="6918" width="10.140625" customWidth="1"/>
    <col min="7169" max="7169" width="35.28515625" customWidth="1"/>
    <col min="7170" max="7170" width="5" customWidth="1"/>
    <col min="7171" max="7171" width="42.140625" customWidth="1"/>
    <col min="7172" max="7172" width="11.28515625" customWidth="1"/>
    <col min="7173" max="7173" width="10" customWidth="1"/>
    <col min="7174" max="7174" width="10.140625" customWidth="1"/>
    <col min="7425" max="7425" width="35.28515625" customWidth="1"/>
    <col min="7426" max="7426" width="5" customWidth="1"/>
    <col min="7427" max="7427" width="42.140625" customWidth="1"/>
    <col min="7428" max="7428" width="11.28515625" customWidth="1"/>
    <col min="7429" max="7429" width="10" customWidth="1"/>
    <col min="7430" max="7430" width="10.140625" customWidth="1"/>
    <col min="7681" max="7681" width="35.28515625" customWidth="1"/>
    <col min="7682" max="7682" width="5" customWidth="1"/>
    <col min="7683" max="7683" width="42.140625" customWidth="1"/>
    <col min="7684" max="7684" width="11.28515625" customWidth="1"/>
    <col min="7685" max="7685" width="10" customWidth="1"/>
    <col min="7686" max="7686" width="10.140625" customWidth="1"/>
    <col min="7937" max="7937" width="35.28515625" customWidth="1"/>
    <col min="7938" max="7938" width="5" customWidth="1"/>
    <col min="7939" max="7939" width="42.140625" customWidth="1"/>
    <col min="7940" max="7940" width="11.28515625" customWidth="1"/>
    <col min="7941" max="7941" width="10" customWidth="1"/>
    <col min="7942" max="7942" width="10.140625" customWidth="1"/>
    <col min="8193" max="8193" width="35.28515625" customWidth="1"/>
    <col min="8194" max="8194" width="5" customWidth="1"/>
    <col min="8195" max="8195" width="42.140625" customWidth="1"/>
    <col min="8196" max="8196" width="11.28515625" customWidth="1"/>
    <col min="8197" max="8197" width="10" customWidth="1"/>
    <col min="8198" max="8198" width="10.140625" customWidth="1"/>
    <col min="8449" max="8449" width="35.28515625" customWidth="1"/>
    <col min="8450" max="8450" width="5" customWidth="1"/>
    <col min="8451" max="8451" width="42.140625" customWidth="1"/>
    <col min="8452" max="8452" width="11.28515625" customWidth="1"/>
    <col min="8453" max="8453" width="10" customWidth="1"/>
    <col min="8454" max="8454" width="10.140625" customWidth="1"/>
    <col min="8705" max="8705" width="35.28515625" customWidth="1"/>
    <col min="8706" max="8706" width="5" customWidth="1"/>
    <col min="8707" max="8707" width="42.140625" customWidth="1"/>
    <col min="8708" max="8708" width="11.28515625" customWidth="1"/>
    <col min="8709" max="8709" width="10" customWidth="1"/>
    <col min="8710" max="8710" width="10.140625" customWidth="1"/>
    <col min="8961" max="8961" width="35.28515625" customWidth="1"/>
    <col min="8962" max="8962" width="5" customWidth="1"/>
    <col min="8963" max="8963" width="42.140625" customWidth="1"/>
    <col min="8964" max="8964" width="11.28515625" customWidth="1"/>
    <col min="8965" max="8965" width="10" customWidth="1"/>
    <col min="8966" max="8966" width="10.140625" customWidth="1"/>
    <col min="9217" max="9217" width="35.28515625" customWidth="1"/>
    <col min="9218" max="9218" width="5" customWidth="1"/>
    <col min="9219" max="9219" width="42.140625" customWidth="1"/>
    <col min="9220" max="9220" width="11.28515625" customWidth="1"/>
    <col min="9221" max="9221" width="10" customWidth="1"/>
    <col min="9222" max="9222" width="10.140625" customWidth="1"/>
    <col min="9473" max="9473" width="35.28515625" customWidth="1"/>
    <col min="9474" max="9474" width="5" customWidth="1"/>
    <col min="9475" max="9475" width="42.140625" customWidth="1"/>
    <col min="9476" max="9476" width="11.28515625" customWidth="1"/>
    <col min="9477" max="9477" width="10" customWidth="1"/>
    <col min="9478" max="9478" width="10.140625" customWidth="1"/>
    <col min="9729" max="9729" width="35.28515625" customWidth="1"/>
    <col min="9730" max="9730" width="5" customWidth="1"/>
    <col min="9731" max="9731" width="42.140625" customWidth="1"/>
    <col min="9732" max="9732" width="11.28515625" customWidth="1"/>
    <col min="9733" max="9733" width="10" customWidth="1"/>
    <col min="9734" max="9734" width="10.140625" customWidth="1"/>
    <col min="9985" max="9985" width="35.28515625" customWidth="1"/>
    <col min="9986" max="9986" width="5" customWidth="1"/>
    <col min="9987" max="9987" width="42.140625" customWidth="1"/>
    <col min="9988" max="9988" width="11.28515625" customWidth="1"/>
    <col min="9989" max="9989" width="10" customWidth="1"/>
    <col min="9990" max="9990" width="10.140625" customWidth="1"/>
    <col min="10241" max="10241" width="35.28515625" customWidth="1"/>
    <col min="10242" max="10242" width="5" customWidth="1"/>
    <col min="10243" max="10243" width="42.140625" customWidth="1"/>
    <col min="10244" max="10244" width="11.28515625" customWidth="1"/>
    <col min="10245" max="10245" width="10" customWidth="1"/>
    <col min="10246" max="10246" width="10.140625" customWidth="1"/>
    <col min="10497" max="10497" width="35.28515625" customWidth="1"/>
    <col min="10498" max="10498" width="5" customWidth="1"/>
    <col min="10499" max="10499" width="42.140625" customWidth="1"/>
    <col min="10500" max="10500" width="11.28515625" customWidth="1"/>
    <col min="10501" max="10501" width="10" customWidth="1"/>
    <col min="10502" max="10502" width="10.140625" customWidth="1"/>
    <col min="10753" max="10753" width="35.28515625" customWidth="1"/>
    <col min="10754" max="10754" width="5" customWidth="1"/>
    <col min="10755" max="10755" width="42.140625" customWidth="1"/>
    <col min="10756" max="10756" width="11.28515625" customWidth="1"/>
    <col min="10757" max="10757" width="10" customWidth="1"/>
    <col min="10758" max="10758" width="10.140625" customWidth="1"/>
    <col min="11009" max="11009" width="35.28515625" customWidth="1"/>
    <col min="11010" max="11010" width="5" customWidth="1"/>
    <col min="11011" max="11011" width="42.140625" customWidth="1"/>
    <col min="11012" max="11012" width="11.28515625" customWidth="1"/>
    <col min="11013" max="11013" width="10" customWidth="1"/>
    <col min="11014" max="11014" width="10.140625" customWidth="1"/>
    <col min="11265" max="11265" width="35.28515625" customWidth="1"/>
    <col min="11266" max="11266" width="5" customWidth="1"/>
    <col min="11267" max="11267" width="42.140625" customWidth="1"/>
    <col min="11268" max="11268" width="11.28515625" customWidth="1"/>
    <col min="11269" max="11269" width="10" customWidth="1"/>
    <col min="11270" max="11270" width="10.140625" customWidth="1"/>
    <col min="11521" max="11521" width="35.28515625" customWidth="1"/>
    <col min="11522" max="11522" width="5" customWidth="1"/>
    <col min="11523" max="11523" width="42.140625" customWidth="1"/>
    <col min="11524" max="11524" width="11.28515625" customWidth="1"/>
    <col min="11525" max="11525" width="10" customWidth="1"/>
    <col min="11526" max="11526" width="10.140625" customWidth="1"/>
    <col min="11777" max="11777" width="35.28515625" customWidth="1"/>
    <col min="11778" max="11778" width="5" customWidth="1"/>
    <col min="11779" max="11779" width="42.140625" customWidth="1"/>
    <col min="11780" max="11780" width="11.28515625" customWidth="1"/>
    <col min="11781" max="11781" width="10" customWidth="1"/>
    <col min="11782" max="11782" width="10.140625" customWidth="1"/>
    <col min="12033" max="12033" width="35.28515625" customWidth="1"/>
    <col min="12034" max="12034" width="5" customWidth="1"/>
    <col min="12035" max="12035" width="42.140625" customWidth="1"/>
    <col min="12036" max="12036" width="11.28515625" customWidth="1"/>
    <col min="12037" max="12037" width="10" customWidth="1"/>
    <col min="12038" max="12038" width="10.140625" customWidth="1"/>
    <col min="12289" max="12289" width="35.28515625" customWidth="1"/>
    <col min="12290" max="12290" width="5" customWidth="1"/>
    <col min="12291" max="12291" width="42.140625" customWidth="1"/>
    <col min="12292" max="12292" width="11.28515625" customWidth="1"/>
    <col min="12293" max="12293" width="10" customWidth="1"/>
    <col min="12294" max="12294" width="10.140625" customWidth="1"/>
    <col min="12545" max="12545" width="35.28515625" customWidth="1"/>
    <col min="12546" max="12546" width="5" customWidth="1"/>
    <col min="12547" max="12547" width="42.140625" customWidth="1"/>
    <col min="12548" max="12548" width="11.28515625" customWidth="1"/>
    <col min="12549" max="12549" width="10" customWidth="1"/>
    <col min="12550" max="12550" width="10.140625" customWidth="1"/>
    <col min="12801" max="12801" width="35.28515625" customWidth="1"/>
    <col min="12802" max="12802" width="5" customWidth="1"/>
    <col min="12803" max="12803" width="42.140625" customWidth="1"/>
    <col min="12804" max="12804" width="11.28515625" customWidth="1"/>
    <col min="12805" max="12805" width="10" customWidth="1"/>
    <col min="12806" max="12806" width="10.140625" customWidth="1"/>
    <col min="13057" max="13057" width="35.28515625" customWidth="1"/>
    <col min="13058" max="13058" width="5" customWidth="1"/>
    <col min="13059" max="13059" width="42.140625" customWidth="1"/>
    <col min="13060" max="13060" width="11.28515625" customWidth="1"/>
    <col min="13061" max="13061" width="10" customWidth="1"/>
    <col min="13062" max="13062" width="10.140625" customWidth="1"/>
    <col min="13313" max="13313" width="35.28515625" customWidth="1"/>
    <col min="13314" max="13314" width="5" customWidth="1"/>
    <col min="13315" max="13315" width="42.140625" customWidth="1"/>
    <col min="13316" max="13316" width="11.28515625" customWidth="1"/>
    <col min="13317" max="13317" width="10" customWidth="1"/>
    <col min="13318" max="13318" width="10.140625" customWidth="1"/>
    <col min="13569" max="13569" width="35.28515625" customWidth="1"/>
    <col min="13570" max="13570" width="5" customWidth="1"/>
    <col min="13571" max="13571" width="42.140625" customWidth="1"/>
    <col min="13572" max="13572" width="11.28515625" customWidth="1"/>
    <col min="13573" max="13573" width="10" customWidth="1"/>
    <col min="13574" max="13574" width="10.140625" customWidth="1"/>
    <col min="13825" max="13825" width="35.28515625" customWidth="1"/>
    <col min="13826" max="13826" width="5" customWidth="1"/>
    <col min="13827" max="13827" width="42.140625" customWidth="1"/>
    <col min="13828" max="13828" width="11.28515625" customWidth="1"/>
    <col min="13829" max="13829" width="10" customWidth="1"/>
    <col min="13830" max="13830" width="10.140625" customWidth="1"/>
    <col min="14081" max="14081" width="35.28515625" customWidth="1"/>
    <col min="14082" max="14082" width="5" customWidth="1"/>
    <col min="14083" max="14083" width="42.140625" customWidth="1"/>
    <col min="14084" max="14084" width="11.28515625" customWidth="1"/>
    <col min="14085" max="14085" width="10" customWidth="1"/>
    <col min="14086" max="14086" width="10.140625" customWidth="1"/>
    <col min="14337" max="14337" width="35.28515625" customWidth="1"/>
    <col min="14338" max="14338" width="5" customWidth="1"/>
    <col min="14339" max="14339" width="42.140625" customWidth="1"/>
    <col min="14340" max="14340" width="11.28515625" customWidth="1"/>
    <col min="14341" max="14341" width="10" customWidth="1"/>
    <col min="14342" max="14342" width="10.140625" customWidth="1"/>
    <col min="14593" max="14593" width="35.28515625" customWidth="1"/>
    <col min="14594" max="14594" width="5" customWidth="1"/>
    <col min="14595" max="14595" width="42.140625" customWidth="1"/>
    <col min="14596" max="14596" width="11.28515625" customWidth="1"/>
    <col min="14597" max="14597" width="10" customWidth="1"/>
    <col min="14598" max="14598" width="10.140625" customWidth="1"/>
    <col min="14849" max="14849" width="35.28515625" customWidth="1"/>
    <col min="14850" max="14850" width="5" customWidth="1"/>
    <col min="14851" max="14851" width="42.140625" customWidth="1"/>
    <col min="14852" max="14852" width="11.28515625" customWidth="1"/>
    <col min="14853" max="14853" width="10" customWidth="1"/>
    <col min="14854" max="14854" width="10.140625" customWidth="1"/>
    <col min="15105" max="15105" width="35.28515625" customWidth="1"/>
    <col min="15106" max="15106" width="5" customWidth="1"/>
    <col min="15107" max="15107" width="42.140625" customWidth="1"/>
    <col min="15108" max="15108" width="11.28515625" customWidth="1"/>
    <col min="15109" max="15109" width="10" customWidth="1"/>
    <col min="15110" max="15110" width="10.140625" customWidth="1"/>
    <col min="15361" max="15361" width="35.28515625" customWidth="1"/>
    <col min="15362" max="15362" width="5" customWidth="1"/>
    <col min="15363" max="15363" width="42.140625" customWidth="1"/>
    <col min="15364" max="15364" width="11.28515625" customWidth="1"/>
    <col min="15365" max="15365" width="10" customWidth="1"/>
    <col min="15366" max="15366" width="10.140625" customWidth="1"/>
    <col min="15617" max="15617" width="35.28515625" customWidth="1"/>
    <col min="15618" max="15618" width="5" customWidth="1"/>
    <col min="15619" max="15619" width="42.140625" customWidth="1"/>
    <col min="15620" max="15620" width="11.28515625" customWidth="1"/>
    <col min="15621" max="15621" width="10" customWidth="1"/>
    <col min="15622" max="15622" width="10.140625" customWidth="1"/>
    <col min="15873" max="15873" width="35.28515625" customWidth="1"/>
    <col min="15874" max="15874" width="5" customWidth="1"/>
    <col min="15875" max="15875" width="42.140625" customWidth="1"/>
    <col min="15876" max="15876" width="11.28515625" customWidth="1"/>
    <col min="15877" max="15877" width="10" customWidth="1"/>
    <col min="15878" max="15878" width="10.140625" customWidth="1"/>
    <col min="16129" max="16129" width="35.28515625" customWidth="1"/>
    <col min="16130" max="16130" width="5" customWidth="1"/>
    <col min="16131" max="16131" width="42.140625" customWidth="1"/>
    <col min="16132" max="16132" width="11.28515625" customWidth="1"/>
    <col min="16133" max="16133" width="10" customWidth="1"/>
    <col min="16134" max="16134" width="10.140625" customWidth="1"/>
  </cols>
  <sheetData>
    <row r="1" spans="1:8" ht="45" x14ac:dyDescent="0.25">
      <c r="A1" s="92"/>
      <c r="B1" s="92"/>
      <c r="C1" s="62" t="s">
        <v>52</v>
      </c>
      <c r="D1" s="50" t="s">
        <v>53</v>
      </c>
      <c r="E1" s="50" t="s">
        <v>54</v>
      </c>
      <c r="F1" s="50" t="s">
        <v>55</v>
      </c>
    </row>
    <row r="2" spans="1:8" x14ac:dyDescent="0.25">
      <c r="A2" s="93"/>
      <c r="B2" s="93"/>
      <c r="C2" s="63"/>
      <c r="D2" s="51"/>
      <c r="E2" s="50"/>
      <c r="F2" s="50"/>
    </row>
    <row r="3" spans="1:8" x14ac:dyDescent="0.25">
      <c r="A3" s="94" t="s">
        <v>17</v>
      </c>
      <c r="B3" s="95">
        <v>1</v>
      </c>
      <c r="C3" s="96" t="s">
        <v>430</v>
      </c>
      <c r="D3" s="91">
        <v>12</v>
      </c>
      <c r="E3" s="91">
        <v>2</v>
      </c>
      <c r="F3" s="91">
        <v>10</v>
      </c>
    </row>
    <row r="4" spans="1:8" ht="30" x14ac:dyDescent="0.25">
      <c r="A4" s="97" t="s">
        <v>17</v>
      </c>
      <c r="B4" s="98">
        <v>2</v>
      </c>
      <c r="C4" s="96" t="s">
        <v>431</v>
      </c>
      <c r="D4" s="91">
        <v>8</v>
      </c>
      <c r="E4" s="91">
        <v>2</v>
      </c>
      <c r="F4" s="91">
        <v>6</v>
      </c>
    </row>
    <row r="5" spans="1:8" x14ac:dyDescent="0.25">
      <c r="A5" s="97" t="s">
        <v>17</v>
      </c>
      <c r="B5" s="98">
        <v>3</v>
      </c>
      <c r="C5" s="96" t="s">
        <v>432</v>
      </c>
      <c r="D5" s="91">
        <v>8</v>
      </c>
      <c r="E5" s="91">
        <v>3</v>
      </c>
      <c r="F5" s="91">
        <v>5</v>
      </c>
    </row>
    <row r="6" spans="1:8" x14ac:dyDescent="0.25">
      <c r="A6" s="97" t="s">
        <v>17</v>
      </c>
      <c r="B6" s="98">
        <v>4</v>
      </c>
      <c r="C6" s="96" t="s">
        <v>433</v>
      </c>
      <c r="D6" s="91">
        <v>2</v>
      </c>
      <c r="E6" s="91">
        <v>1</v>
      </c>
      <c r="F6" s="91">
        <v>1</v>
      </c>
    </row>
    <row r="7" spans="1:8" x14ac:dyDescent="0.25">
      <c r="A7" s="97" t="s">
        <v>17</v>
      </c>
      <c r="B7" s="98">
        <v>5</v>
      </c>
      <c r="C7" s="96" t="s">
        <v>434</v>
      </c>
      <c r="D7" s="91">
        <v>10</v>
      </c>
      <c r="E7" s="91">
        <v>1</v>
      </c>
      <c r="F7" s="91">
        <v>9</v>
      </c>
      <c r="H7" s="99"/>
    </row>
    <row r="8" spans="1:8" x14ac:dyDescent="0.25">
      <c r="A8" s="97" t="s">
        <v>17</v>
      </c>
      <c r="B8" s="98">
        <v>6</v>
      </c>
      <c r="C8" s="96" t="s">
        <v>435</v>
      </c>
      <c r="D8" s="91">
        <v>9</v>
      </c>
      <c r="E8" s="91">
        <v>2</v>
      </c>
      <c r="F8" s="91">
        <v>7</v>
      </c>
    </row>
    <row r="9" spans="1:8" x14ac:dyDescent="0.25">
      <c r="A9" s="97" t="s">
        <v>17</v>
      </c>
      <c r="B9" s="98">
        <v>7</v>
      </c>
      <c r="C9" s="96" t="s">
        <v>436</v>
      </c>
      <c r="D9" s="91">
        <v>5</v>
      </c>
      <c r="E9" s="91">
        <v>1</v>
      </c>
      <c r="F9" s="91">
        <v>4</v>
      </c>
    </row>
    <row r="10" spans="1:8" x14ac:dyDescent="0.25">
      <c r="A10" s="97" t="s">
        <v>17</v>
      </c>
      <c r="B10" s="98">
        <v>8</v>
      </c>
      <c r="C10" s="96" t="s">
        <v>437</v>
      </c>
      <c r="D10" s="91">
        <v>6</v>
      </c>
      <c r="E10" s="91">
        <v>2</v>
      </c>
      <c r="F10" s="91">
        <v>4</v>
      </c>
    </row>
    <row r="11" spans="1:8" x14ac:dyDescent="0.25">
      <c r="A11" s="97" t="s">
        <v>17</v>
      </c>
      <c r="B11" s="98">
        <v>9</v>
      </c>
      <c r="C11" s="96" t="s">
        <v>622</v>
      </c>
      <c r="D11" s="91">
        <v>4</v>
      </c>
      <c r="E11" s="91">
        <v>1</v>
      </c>
      <c r="F11" s="91">
        <v>3</v>
      </c>
    </row>
    <row r="12" spans="1:8" x14ac:dyDescent="0.25">
      <c r="A12" s="97" t="s">
        <v>17</v>
      </c>
      <c r="B12" s="98">
        <v>10</v>
      </c>
      <c r="C12" s="96" t="s">
        <v>57</v>
      </c>
      <c r="D12" s="91">
        <v>2</v>
      </c>
      <c r="E12" s="91">
        <v>0</v>
      </c>
      <c r="F12" s="91">
        <v>2</v>
      </c>
    </row>
    <row r="13" spans="1:8" x14ac:dyDescent="0.25">
      <c r="A13" s="97" t="s">
        <v>17</v>
      </c>
      <c r="B13" s="98">
        <v>11</v>
      </c>
      <c r="C13" s="96" t="s">
        <v>639</v>
      </c>
      <c r="D13" s="91">
        <v>2</v>
      </c>
      <c r="E13" s="91">
        <v>0</v>
      </c>
      <c r="F13" s="91">
        <v>2</v>
      </c>
    </row>
    <row r="14" spans="1:8" x14ac:dyDescent="0.25">
      <c r="A14" s="100"/>
      <c r="B14" s="100"/>
      <c r="C14" s="52" t="s">
        <v>58</v>
      </c>
      <c r="D14" s="53">
        <f>SUM(D3:D13)</f>
        <v>68</v>
      </c>
      <c r="E14" s="53">
        <f>SUM(E3:E13)</f>
        <v>15</v>
      </c>
      <c r="F14" s="53">
        <f>SUM(F3:F13)</f>
        <v>53</v>
      </c>
    </row>
    <row r="15" spans="1:8" x14ac:dyDescent="0.25">
      <c r="A15" s="97" t="s">
        <v>18</v>
      </c>
      <c r="B15" s="101">
        <v>1</v>
      </c>
      <c r="C15" s="96" t="s">
        <v>618</v>
      </c>
      <c r="D15" s="91">
        <v>10</v>
      </c>
      <c r="E15" s="91">
        <v>2</v>
      </c>
      <c r="F15" s="91">
        <v>8</v>
      </c>
    </row>
    <row r="16" spans="1:8" x14ac:dyDescent="0.25">
      <c r="A16" s="97" t="s">
        <v>18</v>
      </c>
      <c r="B16" s="101">
        <v>2</v>
      </c>
      <c r="C16" s="96" t="s">
        <v>619</v>
      </c>
      <c r="D16" s="91">
        <v>9</v>
      </c>
      <c r="E16" s="91">
        <v>2</v>
      </c>
      <c r="F16" s="91">
        <v>7</v>
      </c>
    </row>
    <row r="17" spans="1:6" x14ac:dyDescent="0.25">
      <c r="A17" s="97" t="s">
        <v>18</v>
      </c>
      <c r="B17" s="101">
        <v>3</v>
      </c>
      <c r="C17" s="96" t="s">
        <v>620</v>
      </c>
      <c r="D17" s="91">
        <v>5</v>
      </c>
      <c r="E17" s="91">
        <v>1</v>
      </c>
      <c r="F17" s="91">
        <v>4</v>
      </c>
    </row>
    <row r="18" spans="1:6" x14ac:dyDescent="0.25">
      <c r="A18" s="97" t="s">
        <v>18</v>
      </c>
      <c r="B18" s="101">
        <v>4</v>
      </c>
      <c r="C18" s="96" t="s">
        <v>621</v>
      </c>
      <c r="D18" s="91">
        <v>2</v>
      </c>
      <c r="E18" s="91">
        <v>1</v>
      </c>
      <c r="F18" s="91">
        <v>1</v>
      </c>
    </row>
    <row r="19" spans="1:6" x14ac:dyDescent="0.25">
      <c r="A19" s="97" t="s">
        <v>18</v>
      </c>
      <c r="B19" s="101">
        <v>5</v>
      </c>
      <c r="C19" s="96" t="s">
        <v>411</v>
      </c>
      <c r="D19" s="91">
        <v>1</v>
      </c>
      <c r="E19" s="91">
        <v>0</v>
      </c>
      <c r="F19" s="91">
        <v>1</v>
      </c>
    </row>
    <row r="20" spans="1:6" x14ac:dyDescent="0.25">
      <c r="A20" s="100"/>
      <c r="B20" s="100"/>
      <c r="C20" s="52" t="s">
        <v>58</v>
      </c>
      <c r="D20" s="53">
        <f>SUM(D15:D19)</f>
        <v>27</v>
      </c>
      <c r="E20" s="53">
        <f>SUM(E15:E19)</f>
        <v>6</v>
      </c>
      <c r="F20" s="53">
        <f>SUM(F15:F19)</f>
        <v>21</v>
      </c>
    </row>
    <row r="21" spans="1:6" x14ac:dyDescent="0.25">
      <c r="A21" s="97" t="s">
        <v>19</v>
      </c>
      <c r="B21" s="101">
        <v>1</v>
      </c>
      <c r="C21" s="96" t="s">
        <v>564</v>
      </c>
      <c r="D21" s="91">
        <v>11</v>
      </c>
      <c r="E21" s="91">
        <v>3</v>
      </c>
      <c r="F21" s="91">
        <v>8</v>
      </c>
    </row>
    <row r="22" spans="1:6" ht="30" x14ac:dyDescent="0.25">
      <c r="A22" s="97" t="s">
        <v>19</v>
      </c>
      <c r="B22" s="101">
        <v>2</v>
      </c>
      <c r="C22" s="96" t="s">
        <v>565</v>
      </c>
      <c r="D22" s="91">
        <v>10</v>
      </c>
      <c r="E22" s="91">
        <v>2</v>
      </c>
      <c r="F22" s="91">
        <v>7</v>
      </c>
    </row>
    <row r="23" spans="1:6" ht="30" x14ac:dyDescent="0.25">
      <c r="A23" s="97" t="s">
        <v>19</v>
      </c>
      <c r="B23" s="101">
        <v>3</v>
      </c>
      <c r="C23" s="96" t="s">
        <v>566</v>
      </c>
      <c r="D23" s="91">
        <v>6</v>
      </c>
      <c r="E23" s="91">
        <v>1</v>
      </c>
      <c r="F23" s="91">
        <v>5</v>
      </c>
    </row>
    <row r="24" spans="1:6" x14ac:dyDescent="0.25">
      <c r="A24" s="97" t="s">
        <v>19</v>
      </c>
      <c r="B24" s="101">
        <v>4</v>
      </c>
      <c r="C24" s="96" t="s">
        <v>59</v>
      </c>
      <c r="D24" s="91">
        <v>5</v>
      </c>
      <c r="E24" s="91">
        <v>1</v>
      </c>
      <c r="F24" s="91">
        <v>4</v>
      </c>
    </row>
    <row r="25" spans="1:6" x14ac:dyDescent="0.25">
      <c r="A25" s="97" t="s">
        <v>19</v>
      </c>
      <c r="B25" s="101">
        <v>5</v>
      </c>
      <c r="C25" s="96" t="s">
        <v>60</v>
      </c>
      <c r="D25" s="91">
        <v>4</v>
      </c>
      <c r="E25" s="91">
        <v>1</v>
      </c>
      <c r="F25" s="91">
        <v>3</v>
      </c>
    </row>
    <row r="26" spans="1:6" x14ac:dyDescent="0.25">
      <c r="A26" s="97" t="s">
        <v>19</v>
      </c>
      <c r="B26" s="101">
        <v>6</v>
      </c>
      <c r="C26" s="96" t="s">
        <v>61</v>
      </c>
      <c r="D26" s="91">
        <v>9</v>
      </c>
      <c r="E26" s="91">
        <v>2</v>
      </c>
      <c r="F26" s="91">
        <v>7</v>
      </c>
    </row>
    <row r="27" spans="1:6" x14ac:dyDescent="0.25">
      <c r="A27" s="97" t="s">
        <v>19</v>
      </c>
      <c r="B27" s="101">
        <v>7</v>
      </c>
      <c r="C27" s="96" t="s">
        <v>62</v>
      </c>
      <c r="D27" s="91">
        <v>8</v>
      </c>
      <c r="E27" s="91">
        <v>1</v>
      </c>
      <c r="F27" s="91">
        <v>7</v>
      </c>
    </row>
    <row r="28" spans="1:6" x14ac:dyDescent="0.25">
      <c r="A28" s="97" t="s">
        <v>19</v>
      </c>
      <c r="B28" s="101">
        <v>8</v>
      </c>
      <c r="C28" s="96" t="s">
        <v>63</v>
      </c>
      <c r="D28" s="91">
        <v>4</v>
      </c>
      <c r="E28" s="91">
        <v>1</v>
      </c>
      <c r="F28" s="91">
        <v>3</v>
      </c>
    </row>
    <row r="29" spans="1:6" x14ac:dyDescent="0.25">
      <c r="A29" s="97" t="s">
        <v>19</v>
      </c>
      <c r="B29" s="101">
        <v>9</v>
      </c>
      <c r="C29" s="96" t="s">
        <v>64</v>
      </c>
      <c r="D29" s="91">
        <v>12</v>
      </c>
      <c r="E29" s="91">
        <v>2</v>
      </c>
      <c r="F29" s="91">
        <v>10</v>
      </c>
    </row>
    <row r="30" spans="1:6" x14ac:dyDescent="0.25">
      <c r="A30" s="97" t="s">
        <v>19</v>
      </c>
      <c r="B30" s="101">
        <v>10</v>
      </c>
      <c r="C30" s="96" t="s">
        <v>412</v>
      </c>
      <c r="D30" s="91">
        <v>1</v>
      </c>
      <c r="E30" s="91">
        <v>0</v>
      </c>
      <c r="F30" s="91">
        <v>1</v>
      </c>
    </row>
    <row r="31" spans="1:6" x14ac:dyDescent="0.25">
      <c r="A31" s="97" t="s">
        <v>19</v>
      </c>
      <c r="B31" s="101">
        <v>11</v>
      </c>
      <c r="C31" s="96" t="s">
        <v>413</v>
      </c>
      <c r="D31" s="91">
        <v>1</v>
      </c>
      <c r="E31" s="91">
        <v>0</v>
      </c>
      <c r="F31" s="91">
        <v>1</v>
      </c>
    </row>
    <row r="32" spans="1:6" x14ac:dyDescent="0.25">
      <c r="A32" s="102"/>
      <c r="B32" s="100"/>
      <c r="C32" s="52" t="s">
        <v>58</v>
      </c>
      <c r="D32" s="53">
        <f>SUM(D21:D31)</f>
        <v>71</v>
      </c>
      <c r="E32" s="53">
        <f>SUM(E21:E31)</f>
        <v>14</v>
      </c>
      <c r="F32" s="53">
        <f>SUM(F21:F31)</f>
        <v>56</v>
      </c>
    </row>
    <row r="33" spans="1:6" x14ac:dyDescent="0.25">
      <c r="A33" s="94" t="s">
        <v>20</v>
      </c>
      <c r="B33" s="101">
        <v>1</v>
      </c>
      <c r="C33" s="96" t="s">
        <v>65</v>
      </c>
      <c r="D33" s="91">
        <v>3</v>
      </c>
      <c r="E33" s="91">
        <v>1</v>
      </c>
      <c r="F33" s="91">
        <v>2</v>
      </c>
    </row>
    <row r="34" spans="1:6" x14ac:dyDescent="0.25">
      <c r="A34" s="97" t="s">
        <v>20</v>
      </c>
      <c r="B34" s="101">
        <v>2</v>
      </c>
      <c r="C34" s="96" t="s">
        <v>462</v>
      </c>
      <c r="D34" s="91">
        <v>6</v>
      </c>
      <c r="E34" s="91">
        <v>2</v>
      </c>
      <c r="F34" s="91">
        <v>4</v>
      </c>
    </row>
    <row r="35" spans="1:6" x14ac:dyDescent="0.25">
      <c r="A35" s="97" t="s">
        <v>20</v>
      </c>
      <c r="B35" s="101">
        <v>3</v>
      </c>
      <c r="C35" s="96" t="s">
        <v>463</v>
      </c>
      <c r="D35" s="91">
        <v>6</v>
      </c>
      <c r="E35" s="91">
        <v>2</v>
      </c>
      <c r="F35" s="91">
        <v>4</v>
      </c>
    </row>
    <row r="36" spans="1:6" x14ac:dyDescent="0.25">
      <c r="A36" s="97" t="s">
        <v>20</v>
      </c>
      <c r="B36" s="101">
        <v>4</v>
      </c>
      <c r="C36" s="96" t="s">
        <v>464</v>
      </c>
      <c r="D36" s="91">
        <v>4</v>
      </c>
      <c r="E36" s="91">
        <v>1</v>
      </c>
      <c r="F36" s="91">
        <v>3</v>
      </c>
    </row>
    <row r="37" spans="1:6" x14ac:dyDescent="0.25">
      <c r="A37" s="97" t="s">
        <v>20</v>
      </c>
      <c r="B37" s="101">
        <v>5</v>
      </c>
      <c r="C37" s="96" t="s">
        <v>465</v>
      </c>
      <c r="D37" s="91">
        <v>3</v>
      </c>
      <c r="E37" s="91">
        <v>1</v>
      </c>
      <c r="F37" s="91">
        <v>2</v>
      </c>
    </row>
    <row r="38" spans="1:6" ht="30" x14ac:dyDescent="0.25">
      <c r="A38" s="97" t="s">
        <v>20</v>
      </c>
      <c r="B38" s="101">
        <v>6</v>
      </c>
      <c r="C38" s="96" t="s">
        <v>466</v>
      </c>
      <c r="D38" s="91">
        <v>12</v>
      </c>
      <c r="E38" s="91">
        <v>4</v>
      </c>
      <c r="F38" s="91">
        <v>8</v>
      </c>
    </row>
    <row r="39" spans="1:6" ht="27" customHeight="1" x14ac:dyDescent="0.25">
      <c r="A39" s="97" t="s">
        <v>20</v>
      </c>
      <c r="B39" s="101">
        <v>7</v>
      </c>
      <c r="C39" s="96" t="s">
        <v>467</v>
      </c>
      <c r="D39" s="91">
        <v>6</v>
      </c>
      <c r="E39" s="91">
        <v>2</v>
      </c>
      <c r="F39" s="91">
        <v>4</v>
      </c>
    </row>
    <row r="40" spans="1:6" ht="25.5" customHeight="1" x14ac:dyDescent="0.25">
      <c r="A40" s="97" t="s">
        <v>20</v>
      </c>
      <c r="B40" s="101">
        <v>8</v>
      </c>
      <c r="C40" s="96" t="s">
        <v>468</v>
      </c>
      <c r="D40" s="91">
        <v>4</v>
      </c>
      <c r="E40" s="91">
        <v>0</v>
      </c>
      <c r="F40" s="91">
        <v>4</v>
      </c>
    </row>
    <row r="41" spans="1:6" x14ac:dyDescent="0.25">
      <c r="A41" s="97" t="s">
        <v>20</v>
      </c>
      <c r="B41" s="101">
        <v>9</v>
      </c>
      <c r="C41" s="96" t="s">
        <v>469</v>
      </c>
      <c r="D41" s="91">
        <v>4</v>
      </c>
      <c r="E41" s="91">
        <v>1</v>
      </c>
      <c r="F41" s="91">
        <v>3</v>
      </c>
    </row>
    <row r="42" spans="1:6" x14ac:dyDescent="0.25">
      <c r="A42" s="97" t="s">
        <v>20</v>
      </c>
      <c r="B42" s="101">
        <v>10</v>
      </c>
      <c r="C42" s="96" t="s">
        <v>470</v>
      </c>
      <c r="D42" s="91">
        <v>10</v>
      </c>
      <c r="E42" s="91">
        <v>1</v>
      </c>
      <c r="F42" s="91">
        <v>9</v>
      </c>
    </row>
    <row r="43" spans="1:6" x14ac:dyDescent="0.25">
      <c r="A43" s="97" t="s">
        <v>20</v>
      </c>
      <c r="B43" s="101">
        <v>11</v>
      </c>
      <c r="C43" s="96" t="s">
        <v>471</v>
      </c>
      <c r="D43" s="91">
        <v>12</v>
      </c>
      <c r="E43" s="91">
        <v>3</v>
      </c>
      <c r="F43" s="91">
        <v>9</v>
      </c>
    </row>
    <row r="44" spans="1:6" x14ac:dyDescent="0.25">
      <c r="A44" s="97" t="s">
        <v>20</v>
      </c>
      <c r="B44" s="101">
        <v>12</v>
      </c>
      <c r="C44" s="96" t="s">
        <v>472</v>
      </c>
      <c r="D44" s="91">
        <v>9</v>
      </c>
      <c r="E44" s="91">
        <v>3</v>
      </c>
      <c r="F44" s="91">
        <v>6</v>
      </c>
    </row>
    <row r="45" spans="1:6" x14ac:dyDescent="0.25">
      <c r="A45" s="97" t="s">
        <v>20</v>
      </c>
      <c r="B45" s="101">
        <v>13</v>
      </c>
      <c r="C45" s="96" t="s">
        <v>473</v>
      </c>
      <c r="D45" s="91">
        <v>10</v>
      </c>
      <c r="E45" s="91">
        <v>3</v>
      </c>
      <c r="F45" s="91">
        <v>7</v>
      </c>
    </row>
    <row r="46" spans="1:6" x14ac:dyDescent="0.25">
      <c r="A46" s="97" t="s">
        <v>20</v>
      </c>
      <c r="B46" s="101">
        <v>14</v>
      </c>
      <c r="C46" s="96" t="s">
        <v>414</v>
      </c>
      <c r="D46" s="91">
        <v>1</v>
      </c>
      <c r="E46" s="91">
        <v>0</v>
      </c>
      <c r="F46" s="91">
        <v>1</v>
      </c>
    </row>
    <row r="47" spans="1:6" x14ac:dyDescent="0.25">
      <c r="A47" s="100"/>
      <c r="B47" s="100"/>
      <c r="C47" s="52" t="s">
        <v>58</v>
      </c>
      <c r="D47" s="53">
        <f>SUM(D33:D46)</f>
        <v>90</v>
      </c>
      <c r="E47" s="53">
        <f>SUM(E33:E46)</f>
        <v>24</v>
      </c>
      <c r="F47" s="53">
        <f>SUM(F33:F46)</f>
        <v>66</v>
      </c>
    </row>
    <row r="48" spans="1:6" x14ac:dyDescent="0.25">
      <c r="A48" s="97" t="s">
        <v>21</v>
      </c>
      <c r="B48" s="101">
        <v>1</v>
      </c>
      <c r="C48" s="96" t="s">
        <v>66</v>
      </c>
      <c r="D48" s="91">
        <v>3</v>
      </c>
      <c r="E48" s="91">
        <v>1</v>
      </c>
      <c r="F48" s="91">
        <v>2</v>
      </c>
    </row>
    <row r="49" spans="1:6" x14ac:dyDescent="0.25">
      <c r="A49" s="97" t="s">
        <v>21</v>
      </c>
      <c r="B49" s="101">
        <v>2</v>
      </c>
      <c r="C49" s="96" t="s">
        <v>67</v>
      </c>
      <c r="D49" s="91">
        <v>3</v>
      </c>
      <c r="E49" s="91">
        <v>1</v>
      </c>
      <c r="F49" s="91">
        <v>2</v>
      </c>
    </row>
    <row r="50" spans="1:6" x14ac:dyDescent="0.25">
      <c r="A50" s="97" t="s">
        <v>21</v>
      </c>
      <c r="B50" s="101">
        <v>3</v>
      </c>
      <c r="C50" s="96" t="s">
        <v>438</v>
      </c>
      <c r="D50" s="91">
        <v>6</v>
      </c>
      <c r="E50" s="91">
        <v>1</v>
      </c>
      <c r="F50" s="91">
        <v>5</v>
      </c>
    </row>
    <row r="51" spans="1:6" x14ac:dyDescent="0.25">
      <c r="A51" s="97" t="s">
        <v>21</v>
      </c>
      <c r="B51" s="101">
        <v>4</v>
      </c>
      <c r="C51" s="96" t="s">
        <v>68</v>
      </c>
      <c r="D51" s="91">
        <v>1</v>
      </c>
      <c r="E51" s="91">
        <v>0</v>
      </c>
      <c r="F51" s="91">
        <v>1</v>
      </c>
    </row>
    <row r="52" spans="1:6" x14ac:dyDescent="0.25">
      <c r="A52" s="100"/>
      <c r="B52" s="100"/>
      <c r="C52" s="52" t="s">
        <v>58</v>
      </c>
      <c r="D52" s="53">
        <f>SUM(D48:D51)</f>
        <v>13</v>
      </c>
      <c r="E52" s="53">
        <f>SUM(E48:E51)</f>
        <v>3</v>
      </c>
      <c r="F52" s="53">
        <f>SUM(F48:F51)</f>
        <v>10</v>
      </c>
    </row>
    <row r="53" spans="1:6" ht="30" x14ac:dyDescent="0.25">
      <c r="A53" s="97" t="s">
        <v>22</v>
      </c>
      <c r="B53" s="101">
        <v>1</v>
      </c>
      <c r="C53" s="96" t="s">
        <v>439</v>
      </c>
      <c r="D53" s="91">
        <v>6</v>
      </c>
      <c r="E53" s="91">
        <v>2</v>
      </c>
      <c r="F53" s="91">
        <v>4</v>
      </c>
    </row>
    <row r="54" spans="1:6" ht="30" x14ac:dyDescent="0.25">
      <c r="A54" s="97" t="s">
        <v>22</v>
      </c>
      <c r="B54" s="101">
        <v>2</v>
      </c>
      <c r="C54" s="96" t="s">
        <v>440</v>
      </c>
      <c r="D54" s="91">
        <v>12</v>
      </c>
      <c r="E54" s="91">
        <v>3</v>
      </c>
      <c r="F54" s="91">
        <v>9</v>
      </c>
    </row>
    <row r="55" spans="1:6" x14ac:dyDescent="0.25">
      <c r="A55" s="97" t="s">
        <v>22</v>
      </c>
      <c r="B55" s="101">
        <v>3</v>
      </c>
      <c r="C55" s="96" t="s">
        <v>415</v>
      </c>
      <c r="D55" s="91">
        <v>1</v>
      </c>
      <c r="E55" s="91">
        <v>0</v>
      </c>
      <c r="F55" s="91">
        <v>1</v>
      </c>
    </row>
    <row r="56" spans="1:6" x14ac:dyDescent="0.25">
      <c r="A56" s="97" t="s">
        <v>22</v>
      </c>
      <c r="B56" s="101">
        <v>4</v>
      </c>
      <c r="C56" s="96" t="s">
        <v>69</v>
      </c>
      <c r="D56" s="91">
        <v>1</v>
      </c>
      <c r="E56" s="91">
        <v>0</v>
      </c>
      <c r="F56" s="91">
        <v>1</v>
      </c>
    </row>
    <row r="57" spans="1:6" x14ac:dyDescent="0.25">
      <c r="A57" s="97" t="s">
        <v>22</v>
      </c>
      <c r="B57" s="101">
        <v>5</v>
      </c>
      <c r="C57" s="96" t="s">
        <v>441</v>
      </c>
      <c r="D57" s="91">
        <v>3</v>
      </c>
      <c r="E57" s="91">
        <v>1</v>
      </c>
      <c r="F57" s="91">
        <v>2</v>
      </c>
    </row>
    <row r="58" spans="1:6" x14ac:dyDescent="0.25">
      <c r="A58" s="100"/>
      <c r="B58" s="100"/>
      <c r="C58" s="52" t="s">
        <v>58</v>
      </c>
      <c r="D58" s="53">
        <f>SUM(D53:D57)</f>
        <v>23</v>
      </c>
      <c r="E58" s="53">
        <f>SUM(E53:E57)</f>
        <v>6</v>
      </c>
      <c r="F58" s="53">
        <f>SUM(F53:F57)</f>
        <v>17</v>
      </c>
    </row>
    <row r="59" spans="1:6" ht="30" x14ac:dyDescent="0.25">
      <c r="A59" s="97" t="s">
        <v>23</v>
      </c>
      <c r="B59" s="101">
        <v>1</v>
      </c>
      <c r="C59" s="96" t="s">
        <v>70</v>
      </c>
      <c r="D59" s="91">
        <v>4</v>
      </c>
      <c r="E59" s="91">
        <v>1</v>
      </c>
      <c r="F59" s="91">
        <v>3</v>
      </c>
    </row>
    <row r="60" spans="1:6" ht="30" x14ac:dyDescent="0.25">
      <c r="A60" s="97" t="s">
        <v>23</v>
      </c>
      <c r="B60" s="101">
        <v>2</v>
      </c>
      <c r="C60" s="96" t="s">
        <v>71</v>
      </c>
      <c r="D60" s="91">
        <v>4</v>
      </c>
      <c r="E60" s="91">
        <v>1</v>
      </c>
      <c r="F60" s="91">
        <v>3</v>
      </c>
    </row>
    <row r="61" spans="1:6" ht="26.25" customHeight="1" x14ac:dyDescent="0.25">
      <c r="A61" s="97" t="s">
        <v>23</v>
      </c>
      <c r="B61" s="101">
        <v>3</v>
      </c>
      <c r="C61" s="96" t="s">
        <v>72</v>
      </c>
      <c r="D61" s="91">
        <v>6</v>
      </c>
      <c r="E61" s="91">
        <v>2</v>
      </c>
      <c r="F61" s="91">
        <v>4</v>
      </c>
    </row>
    <row r="62" spans="1:6" ht="30" x14ac:dyDescent="0.25">
      <c r="A62" s="97" t="s">
        <v>23</v>
      </c>
      <c r="B62" s="101">
        <v>4</v>
      </c>
      <c r="C62" s="96" t="s">
        <v>73</v>
      </c>
      <c r="D62" s="91">
        <v>5</v>
      </c>
      <c r="E62" s="91">
        <v>1</v>
      </c>
      <c r="F62" s="91">
        <v>4</v>
      </c>
    </row>
    <row r="63" spans="1:6" ht="30" x14ac:dyDescent="0.25">
      <c r="A63" s="97" t="s">
        <v>23</v>
      </c>
      <c r="B63" s="101">
        <v>5</v>
      </c>
      <c r="C63" s="96" t="s">
        <v>74</v>
      </c>
      <c r="D63" s="91">
        <v>1</v>
      </c>
      <c r="E63" s="91">
        <v>0</v>
      </c>
      <c r="F63" s="91">
        <v>1</v>
      </c>
    </row>
    <row r="64" spans="1:6" ht="30" x14ac:dyDescent="0.25">
      <c r="A64" s="97" t="s">
        <v>23</v>
      </c>
      <c r="B64" s="101">
        <v>6</v>
      </c>
      <c r="C64" s="96" t="s">
        <v>75</v>
      </c>
      <c r="D64" s="91">
        <v>14</v>
      </c>
      <c r="E64" s="91">
        <v>3</v>
      </c>
      <c r="F64" s="91">
        <v>11</v>
      </c>
    </row>
    <row r="65" spans="1:6" ht="30" x14ac:dyDescent="0.25">
      <c r="A65" s="97" t="s">
        <v>23</v>
      </c>
      <c r="B65" s="101">
        <v>7</v>
      </c>
      <c r="C65" s="96" t="s">
        <v>76</v>
      </c>
      <c r="D65" s="91">
        <v>2</v>
      </c>
      <c r="E65" s="91">
        <v>1</v>
      </c>
      <c r="F65" s="91">
        <v>1</v>
      </c>
    </row>
    <row r="66" spans="1:6" ht="30" x14ac:dyDescent="0.25">
      <c r="A66" s="97" t="s">
        <v>23</v>
      </c>
      <c r="B66" s="101">
        <v>8</v>
      </c>
      <c r="C66" s="96" t="s">
        <v>77</v>
      </c>
      <c r="D66" s="91">
        <v>5</v>
      </c>
      <c r="E66" s="91">
        <v>1</v>
      </c>
      <c r="F66" s="91">
        <v>4</v>
      </c>
    </row>
    <row r="67" spans="1:6" ht="30" x14ac:dyDescent="0.25">
      <c r="A67" s="97" t="s">
        <v>23</v>
      </c>
      <c r="B67" s="101">
        <v>9</v>
      </c>
      <c r="C67" s="96" t="s">
        <v>586</v>
      </c>
      <c r="D67" s="91">
        <v>2</v>
      </c>
      <c r="E67" s="91">
        <v>0</v>
      </c>
      <c r="F67" s="91">
        <v>2</v>
      </c>
    </row>
    <row r="68" spans="1:6" x14ac:dyDescent="0.25">
      <c r="A68" s="100"/>
      <c r="B68" s="100"/>
      <c r="C68" s="52" t="s">
        <v>58</v>
      </c>
      <c r="D68" s="53">
        <f>SUM(D59:D67)</f>
        <v>43</v>
      </c>
      <c r="E68" s="53">
        <f>SUM(E59:E67)</f>
        <v>10</v>
      </c>
      <c r="F68" s="53">
        <f>SUM(F59:F67)</f>
        <v>33</v>
      </c>
    </row>
    <row r="69" spans="1:6" x14ac:dyDescent="0.25">
      <c r="A69" s="97" t="s">
        <v>24</v>
      </c>
      <c r="B69" s="101">
        <v>1</v>
      </c>
      <c r="C69" s="96" t="s">
        <v>78</v>
      </c>
      <c r="D69" s="91">
        <v>4</v>
      </c>
      <c r="E69" s="91">
        <v>1</v>
      </c>
      <c r="F69" s="91">
        <v>3</v>
      </c>
    </row>
    <row r="70" spans="1:6" x14ac:dyDescent="0.25">
      <c r="A70" s="97" t="s">
        <v>24</v>
      </c>
      <c r="B70" s="101">
        <v>2</v>
      </c>
      <c r="C70" s="96" t="s">
        <v>79</v>
      </c>
      <c r="D70" s="91">
        <v>2</v>
      </c>
      <c r="E70" s="91">
        <v>1</v>
      </c>
      <c r="F70" s="91">
        <v>1</v>
      </c>
    </row>
    <row r="71" spans="1:6" x14ac:dyDescent="0.25">
      <c r="A71" s="97" t="s">
        <v>24</v>
      </c>
      <c r="B71" s="101">
        <v>3</v>
      </c>
      <c r="C71" s="96" t="s">
        <v>80</v>
      </c>
      <c r="D71" s="91">
        <v>4</v>
      </c>
      <c r="E71" s="91">
        <v>1</v>
      </c>
      <c r="F71" s="91">
        <v>3</v>
      </c>
    </row>
    <row r="72" spans="1:6" x14ac:dyDescent="0.25">
      <c r="A72" s="97" t="s">
        <v>24</v>
      </c>
      <c r="B72" s="101">
        <v>4</v>
      </c>
      <c r="C72" s="96" t="s">
        <v>81</v>
      </c>
      <c r="D72" s="91">
        <v>6</v>
      </c>
      <c r="E72" s="91">
        <v>2</v>
      </c>
      <c r="F72" s="91">
        <v>4</v>
      </c>
    </row>
    <row r="73" spans="1:6" x14ac:dyDescent="0.25">
      <c r="A73" s="97" t="s">
        <v>24</v>
      </c>
      <c r="B73" s="101">
        <v>5</v>
      </c>
      <c r="C73" s="96" t="s">
        <v>82</v>
      </c>
      <c r="D73" s="91">
        <v>10</v>
      </c>
      <c r="E73" s="91">
        <v>3</v>
      </c>
      <c r="F73" s="91">
        <v>7</v>
      </c>
    </row>
    <row r="74" spans="1:6" x14ac:dyDescent="0.25">
      <c r="A74" s="97" t="s">
        <v>24</v>
      </c>
      <c r="B74" s="101">
        <v>6</v>
      </c>
      <c r="C74" s="96" t="s">
        <v>416</v>
      </c>
      <c r="D74" s="91">
        <v>4</v>
      </c>
      <c r="E74" s="91">
        <v>0</v>
      </c>
      <c r="F74" s="91">
        <v>4</v>
      </c>
    </row>
    <row r="75" spans="1:6" x14ac:dyDescent="0.25">
      <c r="A75" s="97" t="s">
        <v>24</v>
      </c>
      <c r="B75" s="101">
        <v>7</v>
      </c>
      <c r="C75" s="96" t="s">
        <v>417</v>
      </c>
      <c r="D75" s="91">
        <v>2</v>
      </c>
      <c r="E75" s="91">
        <v>0</v>
      </c>
      <c r="F75" s="91">
        <v>2</v>
      </c>
    </row>
    <row r="76" spans="1:6" x14ac:dyDescent="0.25">
      <c r="A76" s="97" t="s">
        <v>24</v>
      </c>
      <c r="B76" s="101">
        <v>8</v>
      </c>
      <c r="C76" s="96" t="s">
        <v>418</v>
      </c>
      <c r="D76" s="91">
        <v>1</v>
      </c>
      <c r="E76" s="91">
        <v>0</v>
      </c>
      <c r="F76" s="91">
        <v>1</v>
      </c>
    </row>
    <row r="77" spans="1:6" x14ac:dyDescent="0.25">
      <c r="A77" s="100"/>
      <c r="B77" s="100"/>
      <c r="C77" s="52" t="s">
        <v>58</v>
      </c>
      <c r="D77" s="54">
        <f>SUM(D69:D76)</f>
        <v>33</v>
      </c>
      <c r="E77" s="54">
        <f>SUM(E69:E76)</f>
        <v>8</v>
      </c>
      <c r="F77" s="54">
        <f>SUM(F69:F76)</f>
        <v>25</v>
      </c>
    </row>
    <row r="78" spans="1:6" x14ac:dyDescent="0.25">
      <c r="A78" s="97" t="s">
        <v>25</v>
      </c>
      <c r="B78" s="101">
        <v>1</v>
      </c>
      <c r="C78" s="96" t="s">
        <v>459</v>
      </c>
      <c r="D78" s="91">
        <v>10</v>
      </c>
      <c r="E78" s="91">
        <v>2</v>
      </c>
      <c r="F78" s="91">
        <v>8</v>
      </c>
    </row>
    <row r="79" spans="1:6" x14ac:dyDescent="0.25">
      <c r="A79" s="97" t="s">
        <v>25</v>
      </c>
      <c r="B79" s="101">
        <v>2</v>
      </c>
      <c r="C79" s="96" t="s">
        <v>136</v>
      </c>
      <c r="D79" s="91">
        <v>12</v>
      </c>
      <c r="E79" s="91">
        <v>3</v>
      </c>
      <c r="F79" s="91">
        <v>9</v>
      </c>
    </row>
    <row r="80" spans="1:6" x14ac:dyDescent="0.25">
      <c r="A80" s="97" t="s">
        <v>25</v>
      </c>
      <c r="B80" s="101">
        <v>3</v>
      </c>
      <c r="C80" s="96" t="s">
        <v>133</v>
      </c>
      <c r="D80" s="91">
        <v>9</v>
      </c>
      <c r="E80" s="91">
        <v>2</v>
      </c>
      <c r="F80" s="91">
        <v>7</v>
      </c>
    </row>
    <row r="81" spans="1:6" ht="30" x14ac:dyDescent="0.25">
      <c r="A81" s="97" t="s">
        <v>25</v>
      </c>
      <c r="B81" s="101">
        <v>4</v>
      </c>
      <c r="C81" s="96" t="s">
        <v>137</v>
      </c>
      <c r="D81" s="91">
        <v>6</v>
      </c>
      <c r="E81" s="91">
        <v>1</v>
      </c>
      <c r="F81" s="91">
        <v>5</v>
      </c>
    </row>
    <row r="82" spans="1:6" x14ac:dyDescent="0.25">
      <c r="A82" s="97" t="s">
        <v>25</v>
      </c>
      <c r="B82" s="101">
        <v>5</v>
      </c>
      <c r="C82" s="96" t="s">
        <v>460</v>
      </c>
      <c r="D82" s="91">
        <v>6</v>
      </c>
      <c r="E82" s="91">
        <v>1</v>
      </c>
      <c r="F82" s="91">
        <v>5</v>
      </c>
    </row>
    <row r="83" spans="1:6" ht="30" x14ac:dyDescent="0.25">
      <c r="A83" s="97" t="s">
        <v>25</v>
      </c>
      <c r="B83" s="101">
        <v>6</v>
      </c>
      <c r="C83" s="96" t="s">
        <v>135</v>
      </c>
      <c r="D83" s="91">
        <v>12</v>
      </c>
      <c r="E83" s="91">
        <v>3</v>
      </c>
      <c r="F83" s="91">
        <v>9</v>
      </c>
    </row>
    <row r="84" spans="1:6" x14ac:dyDescent="0.25">
      <c r="A84" s="97" t="s">
        <v>25</v>
      </c>
      <c r="B84" s="101">
        <v>7</v>
      </c>
      <c r="C84" s="96" t="s">
        <v>461</v>
      </c>
      <c r="D84" s="91">
        <v>9</v>
      </c>
      <c r="E84" s="91">
        <v>2</v>
      </c>
      <c r="F84" s="91">
        <v>7</v>
      </c>
    </row>
    <row r="85" spans="1:6" x14ac:dyDescent="0.25">
      <c r="A85" s="97" t="s">
        <v>25</v>
      </c>
      <c r="B85" s="101">
        <v>8</v>
      </c>
      <c r="C85" s="96" t="s">
        <v>111</v>
      </c>
      <c r="D85" s="91">
        <v>2</v>
      </c>
      <c r="E85" s="91">
        <v>1</v>
      </c>
      <c r="F85" s="91">
        <v>1</v>
      </c>
    </row>
    <row r="86" spans="1:6" ht="30" x14ac:dyDescent="0.25">
      <c r="A86" s="97" t="s">
        <v>25</v>
      </c>
      <c r="B86" s="101">
        <v>9</v>
      </c>
      <c r="C86" s="96" t="s">
        <v>419</v>
      </c>
      <c r="D86" s="91">
        <v>3</v>
      </c>
      <c r="E86" s="91">
        <v>1</v>
      </c>
      <c r="F86" s="91">
        <v>2</v>
      </c>
    </row>
    <row r="87" spans="1:6" x14ac:dyDescent="0.25">
      <c r="A87" s="100"/>
      <c r="B87" s="100"/>
      <c r="C87" s="55" t="s">
        <v>58</v>
      </c>
      <c r="D87" s="56">
        <f>SUM(D78:D86)</f>
        <v>69</v>
      </c>
      <c r="E87" s="56">
        <f>SUM(E78:E86)</f>
        <v>16</v>
      </c>
      <c r="F87" s="56">
        <f>SUM(F78:F86)</f>
        <v>53</v>
      </c>
    </row>
    <row r="88" spans="1:6" x14ac:dyDescent="0.25">
      <c r="A88" s="97" t="s">
        <v>26</v>
      </c>
      <c r="B88" s="101">
        <v>1</v>
      </c>
      <c r="C88" s="96" t="s">
        <v>640</v>
      </c>
      <c r="D88" s="91">
        <v>9</v>
      </c>
      <c r="E88" s="91">
        <v>1</v>
      </c>
      <c r="F88" s="91">
        <v>8</v>
      </c>
    </row>
    <row r="89" spans="1:6" x14ac:dyDescent="0.25">
      <c r="A89" s="97" t="s">
        <v>26</v>
      </c>
      <c r="B89" s="2">
        <v>2</v>
      </c>
      <c r="C89" s="96" t="s">
        <v>474</v>
      </c>
      <c r="D89" s="91">
        <v>4</v>
      </c>
      <c r="E89" s="91">
        <v>1</v>
      </c>
      <c r="F89" s="91">
        <v>3</v>
      </c>
    </row>
    <row r="90" spans="1:6" x14ac:dyDescent="0.25">
      <c r="A90" s="97" t="s">
        <v>26</v>
      </c>
      <c r="B90" s="101">
        <v>3</v>
      </c>
      <c r="C90" s="96" t="s">
        <v>83</v>
      </c>
      <c r="D90" s="91">
        <v>6</v>
      </c>
      <c r="E90" s="91">
        <v>2</v>
      </c>
      <c r="F90" s="91">
        <v>4</v>
      </c>
    </row>
    <row r="91" spans="1:6" ht="30" x14ac:dyDescent="0.25">
      <c r="A91" s="97" t="s">
        <v>26</v>
      </c>
      <c r="B91" s="2">
        <v>4</v>
      </c>
      <c r="C91" s="96" t="s">
        <v>475</v>
      </c>
      <c r="D91" s="91">
        <v>12</v>
      </c>
      <c r="E91" s="91">
        <v>2</v>
      </c>
      <c r="F91" s="91">
        <v>10</v>
      </c>
    </row>
    <row r="92" spans="1:6" x14ac:dyDescent="0.25">
      <c r="A92" s="97" t="s">
        <v>26</v>
      </c>
      <c r="B92" s="101">
        <v>5</v>
      </c>
      <c r="C92" s="96" t="s">
        <v>476</v>
      </c>
      <c r="D92" s="91">
        <v>6</v>
      </c>
      <c r="E92" s="91">
        <v>2</v>
      </c>
      <c r="F92" s="91">
        <v>4</v>
      </c>
    </row>
    <row r="93" spans="1:6" x14ac:dyDescent="0.25">
      <c r="A93" s="97" t="s">
        <v>26</v>
      </c>
      <c r="B93" s="2">
        <v>6</v>
      </c>
      <c r="C93" s="96" t="s">
        <v>477</v>
      </c>
      <c r="D93" s="91">
        <v>2</v>
      </c>
      <c r="E93" s="91">
        <v>0</v>
      </c>
      <c r="F93" s="91">
        <v>2</v>
      </c>
    </row>
    <row r="94" spans="1:6" x14ac:dyDescent="0.25">
      <c r="A94" s="97" t="s">
        <v>26</v>
      </c>
      <c r="B94" s="101">
        <v>7</v>
      </c>
      <c r="C94" s="96" t="s">
        <v>84</v>
      </c>
      <c r="D94" s="91">
        <v>11</v>
      </c>
      <c r="E94" s="91">
        <v>3</v>
      </c>
      <c r="F94" s="91">
        <v>8</v>
      </c>
    </row>
    <row r="95" spans="1:6" x14ac:dyDescent="0.25">
      <c r="A95" s="97" t="s">
        <v>26</v>
      </c>
      <c r="B95" s="2">
        <v>8</v>
      </c>
      <c r="C95" s="96" t="s">
        <v>85</v>
      </c>
      <c r="D95" s="91">
        <v>6</v>
      </c>
      <c r="E95" s="91">
        <v>2</v>
      </c>
      <c r="F95" s="91">
        <v>4</v>
      </c>
    </row>
    <row r="96" spans="1:6" x14ac:dyDescent="0.25">
      <c r="A96" s="97" t="s">
        <v>26</v>
      </c>
      <c r="B96" s="101">
        <v>9</v>
      </c>
      <c r="C96" s="96" t="s">
        <v>86</v>
      </c>
      <c r="D96" s="91">
        <v>1</v>
      </c>
      <c r="E96" s="91">
        <v>0</v>
      </c>
      <c r="F96" s="91">
        <v>1</v>
      </c>
    </row>
    <row r="97" spans="1:6" x14ac:dyDescent="0.25">
      <c r="A97" s="97" t="s">
        <v>26</v>
      </c>
      <c r="B97" s="2">
        <v>10</v>
      </c>
      <c r="C97" s="96" t="s">
        <v>641</v>
      </c>
      <c r="D97" s="91">
        <v>1</v>
      </c>
      <c r="E97" s="91">
        <v>0</v>
      </c>
      <c r="F97" s="91">
        <v>1</v>
      </c>
    </row>
    <row r="98" spans="1:6" x14ac:dyDescent="0.25">
      <c r="A98" s="100"/>
      <c r="B98" s="100"/>
      <c r="C98" s="64" t="s">
        <v>58</v>
      </c>
      <c r="D98" s="57">
        <f>SUM(D88:D97)</f>
        <v>58</v>
      </c>
      <c r="E98" s="57">
        <f>SUM(E88:E97)</f>
        <v>13</v>
      </c>
      <c r="F98" s="57">
        <f>SUM(F88:F97)</f>
        <v>45</v>
      </c>
    </row>
    <row r="99" spans="1:6" x14ac:dyDescent="0.25">
      <c r="A99" s="97" t="s">
        <v>27</v>
      </c>
      <c r="B99" s="101">
        <v>1</v>
      </c>
      <c r="C99" s="58" t="s">
        <v>646</v>
      </c>
      <c r="D99" s="59">
        <v>6</v>
      </c>
      <c r="E99" s="59">
        <v>2</v>
      </c>
      <c r="F99" s="59">
        <v>3</v>
      </c>
    </row>
    <row r="100" spans="1:6" x14ac:dyDescent="0.25">
      <c r="A100" s="100"/>
      <c r="B100" s="100"/>
      <c r="C100" s="52" t="s">
        <v>58</v>
      </c>
      <c r="D100" s="53">
        <f>SUM(D99)</f>
        <v>6</v>
      </c>
      <c r="E100" s="53">
        <f>SUM(E99)</f>
        <v>2</v>
      </c>
      <c r="F100" s="53">
        <f>SUM(F99)</f>
        <v>3</v>
      </c>
    </row>
    <row r="101" spans="1:6" x14ac:dyDescent="0.25">
      <c r="A101" s="97" t="s">
        <v>28</v>
      </c>
      <c r="B101" s="2">
        <v>1</v>
      </c>
      <c r="C101" s="96" t="s">
        <v>623</v>
      </c>
      <c r="D101" s="91">
        <v>2</v>
      </c>
      <c r="E101" s="91">
        <v>0</v>
      </c>
      <c r="F101" s="91">
        <v>2</v>
      </c>
    </row>
    <row r="102" spans="1:6" x14ac:dyDescent="0.25">
      <c r="A102" s="97" t="s">
        <v>28</v>
      </c>
      <c r="B102" s="2">
        <v>2</v>
      </c>
      <c r="C102" s="96" t="s">
        <v>624</v>
      </c>
      <c r="D102" s="91">
        <v>6</v>
      </c>
      <c r="E102" s="91">
        <v>2</v>
      </c>
      <c r="F102" s="91">
        <v>4</v>
      </c>
    </row>
    <row r="103" spans="1:6" x14ac:dyDescent="0.25">
      <c r="A103" s="97" t="s">
        <v>28</v>
      </c>
      <c r="B103" s="2">
        <v>3</v>
      </c>
      <c r="C103" s="96" t="s">
        <v>625</v>
      </c>
      <c r="D103" s="91">
        <v>6</v>
      </c>
      <c r="E103" s="91">
        <v>2</v>
      </c>
      <c r="F103" s="91">
        <v>4</v>
      </c>
    </row>
    <row r="104" spans="1:6" ht="21" customHeight="1" x14ac:dyDescent="0.25">
      <c r="A104" s="97" t="s">
        <v>28</v>
      </c>
      <c r="B104" s="2">
        <v>4</v>
      </c>
      <c r="C104" s="96" t="s">
        <v>626</v>
      </c>
      <c r="D104" s="91">
        <v>10</v>
      </c>
      <c r="E104" s="91">
        <v>2</v>
      </c>
      <c r="F104" s="91">
        <v>8</v>
      </c>
    </row>
    <row r="105" spans="1:6" x14ac:dyDescent="0.25">
      <c r="A105" s="97" t="s">
        <v>28</v>
      </c>
      <c r="B105" s="2">
        <v>5</v>
      </c>
      <c r="C105" s="96" t="s">
        <v>87</v>
      </c>
      <c r="D105" s="91">
        <v>2</v>
      </c>
      <c r="E105" s="91">
        <v>0</v>
      </c>
      <c r="F105" s="91">
        <v>2</v>
      </c>
    </row>
    <row r="106" spans="1:6" ht="30" x14ac:dyDescent="0.25">
      <c r="A106" s="97" t="s">
        <v>28</v>
      </c>
      <c r="B106" s="2">
        <v>6</v>
      </c>
      <c r="C106" s="96" t="s">
        <v>567</v>
      </c>
      <c r="D106" s="91">
        <v>1</v>
      </c>
      <c r="E106" s="91">
        <v>0</v>
      </c>
      <c r="F106" s="91">
        <v>1</v>
      </c>
    </row>
    <row r="107" spans="1:6" x14ac:dyDescent="0.25">
      <c r="A107" s="97" t="s">
        <v>28</v>
      </c>
      <c r="B107" s="2">
        <v>7</v>
      </c>
      <c r="C107" s="96" t="s">
        <v>420</v>
      </c>
      <c r="D107" s="91">
        <v>1</v>
      </c>
      <c r="E107" s="91">
        <v>0</v>
      </c>
      <c r="F107" s="91">
        <v>1</v>
      </c>
    </row>
    <row r="108" spans="1:6" x14ac:dyDescent="0.25">
      <c r="A108" s="97" t="s">
        <v>28</v>
      </c>
      <c r="B108" s="2">
        <v>8</v>
      </c>
      <c r="C108" s="96" t="s">
        <v>421</v>
      </c>
      <c r="D108" s="91">
        <v>1</v>
      </c>
      <c r="E108" s="91">
        <v>0</v>
      </c>
      <c r="F108" s="91">
        <v>1</v>
      </c>
    </row>
    <row r="109" spans="1:6" x14ac:dyDescent="0.25">
      <c r="A109" s="100"/>
      <c r="B109" s="100"/>
      <c r="C109" s="52" t="s">
        <v>58</v>
      </c>
      <c r="D109" s="53">
        <f>SUM(D101:D108)</f>
        <v>29</v>
      </c>
      <c r="E109" s="53">
        <f>SUM(E101:E108)</f>
        <v>6</v>
      </c>
      <c r="F109" s="53">
        <f>SUM(F101:F108)</f>
        <v>23</v>
      </c>
    </row>
    <row r="110" spans="1:6" ht="52.5" customHeight="1" x14ac:dyDescent="0.25">
      <c r="A110" s="97" t="s">
        <v>29</v>
      </c>
      <c r="B110" s="2">
        <v>1</v>
      </c>
      <c r="C110" s="96" t="s">
        <v>627</v>
      </c>
      <c r="D110" s="91">
        <v>6</v>
      </c>
      <c r="E110" s="91">
        <v>2</v>
      </c>
      <c r="F110" s="91">
        <v>4</v>
      </c>
    </row>
    <row r="111" spans="1:6" ht="30" x14ac:dyDescent="0.25">
      <c r="A111" s="97" t="s">
        <v>29</v>
      </c>
      <c r="B111" s="2">
        <v>2</v>
      </c>
      <c r="C111" s="96" t="s">
        <v>442</v>
      </c>
      <c r="D111" s="91">
        <v>3</v>
      </c>
      <c r="E111" s="91">
        <v>1</v>
      </c>
      <c r="F111" s="91">
        <v>2</v>
      </c>
    </row>
    <row r="112" spans="1:6" ht="45" x14ac:dyDescent="0.25">
      <c r="A112" s="97" t="s">
        <v>29</v>
      </c>
      <c r="B112" s="2">
        <v>3</v>
      </c>
      <c r="C112" s="96" t="s">
        <v>628</v>
      </c>
      <c r="D112" s="91">
        <v>3</v>
      </c>
      <c r="E112" s="91">
        <v>1</v>
      </c>
      <c r="F112" s="91">
        <v>2</v>
      </c>
    </row>
    <row r="113" spans="1:6" ht="30" x14ac:dyDescent="0.25">
      <c r="A113" s="97" t="s">
        <v>29</v>
      </c>
      <c r="B113" s="2">
        <v>4</v>
      </c>
      <c r="C113" s="96" t="s">
        <v>443</v>
      </c>
      <c r="D113" s="91">
        <v>7</v>
      </c>
      <c r="E113" s="91">
        <v>2</v>
      </c>
      <c r="F113" s="91">
        <v>5</v>
      </c>
    </row>
    <row r="114" spans="1:6" ht="30" x14ac:dyDescent="0.25">
      <c r="A114" s="97" t="s">
        <v>29</v>
      </c>
      <c r="B114" s="2">
        <v>5</v>
      </c>
      <c r="C114" s="96" t="s">
        <v>629</v>
      </c>
      <c r="D114" s="91">
        <v>2</v>
      </c>
      <c r="E114" s="91">
        <v>0</v>
      </c>
      <c r="F114" s="91">
        <v>2</v>
      </c>
    </row>
    <row r="115" spans="1:6" ht="45" x14ac:dyDescent="0.25">
      <c r="A115" s="97" t="s">
        <v>29</v>
      </c>
      <c r="B115" s="2">
        <v>6</v>
      </c>
      <c r="C115" s="96" t="s">
        <v>630</v>
      </c>
      <c r="D115" s="91">
        <v>3</v>
      </c>
      <c r="E115" s="91">
        <v>0</v>
      </c>
      <c r="F115" s="91">
        <v>3</v>
      </c>
    </row>
    <row r="116" spans="1:6" x14ac:dyDescent="0.25">
      <c r="A116" s="100"/>
      <c r="B116" s="100"/>
      <c r="C116" s="52" t="s">
        <v>58</v>
      </c>
      <c r="D116" s="53">
        <f>SUM(D110:D115)</f>
        <v>24</v>
      </c>
      <c r="E116" s="53">
        <f>SUM(E110:E115)</f>
        <v>6</v>
      </c>
      <c r="F116" s="53">
        <f>SUM(F110:F115)</f>
        <v>18</v>
      </c>
    </row>
    <row r="117" spans="1:6" ht="28.5" customHeight="1" x14ac:dyDescent="0.25">
      <c r="A117" s="97" t="s">
        <v>30</v>
      </c>
      <c r="B117" s="2">
        <v>1</v>
      </c>
      <c r="C117" s="96" t="s">
        <v>444</v>
      </c>
      <c r="D117" s="91">
        <v>8</v>
      </c>
      <c r="E117" s="91">
        <v>3</v>
      </c>
      <c r="F117" s="91">
        <v>5</v>
      </c>
    </row>
    <row r="118" spans="1:6" ht="24.75" customHeight="1" x14ac:dyDescent="0.25">
      <c r="A118" s="97" t="s">
        <v>30</v>
      </c>
      <c r="B118" s="2">
        <v>2</v>
      </c>
      <c r="C118" s="96" t="s">
        <v>445</v>
      </c>
      <c r="D118" s="91">
        <v>6</v>
      </c>
      <c r="E118" s="91">
        <v>2</v>
      </c>
      <c r="F118" s="91">
        <v>4</v>
      </c>
    </row>
    <row r="119" spans="1:6" x14ac:dyDescent="0.25">
      <c r="A119" s="97" t="s">
        <v>30</v>
      </c>
      <c r="B119" s="2">
        <v>3</v>
      </c>
      <c r="C119" s="96" t="s">
        <v>446</v>
      </c>
      <c r="D119" s="91">
        <v>6</v>
      </c>
      <c r="E119" s="91">
        <v>1</v>
      </c>
      <c r="F119" s="91">
        <v>4</v>
      </c>
    </row>
    <row r="120" spans="1:6" x14ac:dyDescent="0.25">
      <c r="A120" s="97" t="s">
        <v>30</v>
      </c>
      <c r="B120" s="2">
        <v>4</v>
      </c>
      <c r="C120" s="96" t="s">
        <v>447</v>
      </c>
      <c r="D120" s="91">
        <v>7</v>
      </c>
      <c r="E120" s="91">
        <v>2</v>
      </c>
      <c r="F120" s="91">
        <v>5</v>
      </c>
    </row>
    <row r="121" spans="1:6" x14ac:dyDescent="0.25">
      <c r="A121" s="97" t="s">
        <v>30</v>
      </c>
      <c r="B121" s="2">
        <v>5</v>
      </c>
      <c r="C121" s="96" t="s">
        <v>448</v>
      </c>
      <c r="D121" s="91">
        <v>1</v>
      </c>
      <c r="E121" s="91">
        <v>0</v>
      </c>
      <c r="F121" s="91">
        <v>1</v>
      </c>
    </row>
    <row r="122" spans="1:6" x14ac:dyDescent="0.25">
      <c r="A122" s="97" t="s">
        <v>30</v>
      </c>
      <c r="B122" s="2">
        <v>6</v>
      </c>
      <c r="C122" s="96" t="s">
        <v>449</v>
      </c>
      <c r="D122" s="91">
        <v>2</v>
      </c>
      <c r="E122" s="91">
        <v>0</v>
      </c>
      <c r="F122" s="91">
        <v>2</v>
      </c>
    </row>
    <row r="123" spans="1:6" x14ac:dyDescent="0.25">
      <c r="A123" s="97" t="s">
        <v>30</v>
      </c>
      <c r="B123" s="2">
        <v>7</v>
      </c>
      <c r="C123" s="96" t="s">
        <v>450</v>
      </c>
      <c r="D123" s="91">
        <v>2</v>
      </c>
      <c r="E123" s="91">
        <v>0</v>
      </c>
      <c r="F123" s="91">
        <v>2</v>
      </c>
    </row>
    <row r="124" spans="1:6" ht="30" x14ac:dyDescent="0.25">
      <c r="A124" s="97" t="s">
        <v>30</v>
      </c>
      <c r="B124" s="2">
        <v>8</v>
      </c>
      <c r="C124" s="96" t="s">
        <v>422</v>
      </c>
      <c r="D124" s="91">
        <v>1</v>
      </c>
      <c r="E124" s="91">
        <v>0</v>
      </c>
      <c r="F124" s="91">
        <v>1</v>
      </c>
    </row>
    <row r="125" spans="1:6" ht="30" x14ac:dyDescent="0.25">
      <c r="A125" s="97" t="s">
        <v>30</v>
      </c>
      <c r="B125" s="2">
        <v>9</v>
      </c>
      <c r="C125" s="96" t="s">
        <v>423</v>
      </c>
      <c r="D125" s="91">
        <v>2</v>
      </c>
      <c r="E125" s="91">
        <v>0</v>
      </c>
      <c r="F125" s="91">
        <v>2</v>
      </c>
    </row>
    <row r="126" spans="1:6" x14ac:dyDescent="0.25">
      <c r="A126" s="97" t="s">
        <v>30</v>
      </c>
      <c r="B126" s="2">
        <v>10</v>
      </c>
      <c r="C126" s="96" t="s">
        <v>88</v>
      </c>
      <c r="D126" s="91">
        <v>1</v>
      </c>
      <c r="E126" s="91">
        <v>0</v>
      </c>
      <c r="F126" s="91">
        <v>1</v>
      </c>
    </row>
    <row r="127" spans="1:6" x14ac:dyDescent="0.25">
      <c r="A127" s="97" t="s">
        <v>30</v>
      </c>
      <c r="B127" s="2">
        <v>11</v>
      </c>
      <c r="C127" s="96" t="s">
        <v>424</v>
      </c>
      <c r="D127" s="91">
        <v>3</v>
      </c>
      <c r="E127" s="91">
        <v>0</v>
      </c>
      <c r="F127" s="91">
        <v>3</v>
      </c>
    </row>
    <row r="128" spans="1:6" x14ac:dyDescent="0.25">
      <c r="A128" s="97" t="s">
        <v>30</v>
      </c>
      <c r="B128" s="2">
        <v>12</v>
      </c>
      <c r="C128" s="96" t="s">
        <v>647</v>
      </c>
      <c r="D128" s="91">
        <v>2</v>
      </c>
      <c r="E128" s="91">
        <v>0</v>
      </c>
      <c r="F128" s="91">
        <v>2</v>
      </c>
    </row>
    <row r="129" spans="1:6" x14ac:dyDescent="0.25">
      <c r="A129" s="100"/>
      <c r="B129" s="100"/>
      <c r="C129" s="60" t="s">
        <v>58</v>
      </c>
      <c r="D129" s="54">
        <f>SUM(D117:D128)</f>
        <v>41</v>
      </c>
      <c r="E129" s="54">
        <f>SUM(E117:E128)</f>
        <v>8</v>
      </c>
      <c r="F129" s="54">
        <f>SUM(F117:F128)</f>
        <v>32</v>
      </c>
    </row>
    <row r="130" spans="1:6" x14ac:dyDescent="0.25">
      <c r="A130" s="97" t="s">
        <v>31</v>
      </c>
      <c r="B130" s="2">
        <v>1</v>
      </c>
      <c r="C130" s="96" t="s">
        <v>89</v>
      </c>
      <c r="D130" s="91">
        <v>4</v>
      </c>
      <c r="E130" s="91">
        <v>0</v>
      </c>
      <c r="F130" s="91">
        <v>4</v>
      </c>
    </row>
    <row r="131" spans="1:6" x14ac:dyDescent="0.25">
      <c r="A131" s="97" t="s">
        <v>31</v>
      </c>
      <c r="B131" s="2">
        <v>2</v>
      </c>
      <c r="C131" s="96" t="s">
        <v>90</v>
      </c>
      <c r="D131" s="91">
        <v>9</v>
      </c>
      <c r="E131" s="91">
        <v>3</v>
      </c>
      <c r="F131" s="91">
        <v>6</v>
      </c>
    </row>
    <row r="132" spans="1:6" x14ac:dyDescent="0.25">
      <c r="A132" s="97" t="s">
        <v>31</v>
      </c>
      <c r="B132" s="2">
        <v>3</v>
      </c>
      <c r="C132" s="96" t="s">
        <v>91</v>
      </c>
      <c r="D132" s="91">
        <v>7</v>
      </c>
      <c r="E132" s="91">
        <v>1</v>
      </c>
      <c r="F132" s="91">
        <v>6</v>
      </c>
    </row>
    <row r="133" spans="1:6" x14ac:dyDescent="0.25">
      <c r="A133" s="97" t="s">
        <v>31</v>
      </c>
      <c r="B133" s="2">
        <v>4</v>
      </c>
      <c r="C133" s="96" t="s">
        <v>92</v>
      </c>
      <c r="D133" s="91">
        <v>2</v>
      </c>
      <c r="E133" s="91">
        <v>0</v>
      </c>
      <c r="F133" s="91">
        <v>2</v>
      </c>
    </row>
    <row r="134" spans="1:6" x14ac:dyDescent="0.25">
      <c r="A134" s="97" t="s">
        <v>31</v>
      </c>
      <c r="B134" s="2">
        <v>5</v>
      </c>
      <c r="C134" s="96" t="s">
        <v>93</v>
      </c>
      <c r="D134" s="91">
        <v>2</v>
      </c>
      <c r="E134" s="91">
        <v>0</v>
      </c>
      <c r="F134" s="91">
        <v>2</v>
      </c>
    </row>
    <row r="135" spans="1:6" x14ac:dyDescent="0.25">
      <c r="A135" s="97" t="s">
        <v>31</v>
      </c>
      <c r="B135" s="2">
        <v>6</v>
      </c>
      <c r="C135" s="96" t="s">
        <v>94</v>
      </c>
      <c r="D135" s="91">
        <v>5</v>
      </c>
      <c r="E135" s="91">
        <v>1</v>
      </c>
      <c r="F135" s="91">
        <v>4</v>
      </c>
    </row>
    <row r="136" spans="1:6" x14ac:dyDescent="0.25">
      <c r="A136" s="97" t="s">
        <v>31</v>
      </c>
      <c r="B136" s="2">
        <v>7</v>
      </c>
      <c r="C136" s="96" t="s">
        <v>95</v>
      </c>
      <c r="D136" s="91">
        <v>8</v>
      </c>
      <c r="E136" s="91">
        <v>4</v>
      </c>
      <c r="F136" s="91">
        <v>4</v>
      </c>
    </row>
    <row r="137" spans="1:6" x14ac:dyDescent="0.25">
      <c r="A137" s="97" t="s">
        <v>31</v>
      </c>
      <c r="B137" s="2">
        <v>8</v>
      </c>
      <c r="C137" s="96" t="s">
        <v>478</v>
      </c>
      <c r="D137" s="91">
        <v>0</v>
      </c>
      <c r="E137" s="91">
        <v>0</v>
      </c>
      <c r="F137" s="91">
        <v>0</v>
      </c>
    </row>
    <row r="138" spans="1:6" x14ac:dyDescent="0.25">
      <c r="A138" s="97" t="s">
        <v>31</v>
      </c>
      <c r="B138" s="2">
        <v>9</v>
      </c>
      <c r="C138" s="96" t="s">
        <v>96</v>
      </c>
      <c r="D138" s="91">
        <v>8</v>
      </c>
      <c r="E138" s="91">
        <v>3</v>
      </c>
      <c r="F138" s="91">
        <v>5</v>
      </c>
    </row>
    <row r="139" spans="1:6" x14ac:dyDescent="0.25">
      <c r="A139" s="97" t="s">
        <v>31</v>
      </c>
      <c r="B139" s="2">
        <v>10</v>
      </c>
      <c r="C139" s="96" t="s">
        <v>644</v>
      </c>
      <c r="D139" s="91">
        <v>5</v>
      </c>
      <c r="E139" s="91">
        <v>0</v>
      </c>
      <c r="F139" s="91">
        <v>5</v>
      </c>
    </row>
    <row r="140" spans="1:6" x14ac:dyDescent="0.25">
      <c r="A140" s="97" t="s">
        <v>31</v>
      </c>
      <c r="B140" s="2">
        <v>11</v>
      </c>
      <c r="C140" s="96" t="s">
        <v>97</v>
      </c>
      <c r="D140" s="91">
        <v>1</v>
      </c>
      <c r="E140" s="91">
        <v>0</v>
      </c>
      <c r="F140" s="91">
        <v>1</v>
      </c>
    </row>
    <row r="141" spans="1:6" x14ac:dyDescent="0.25">
      <c r="A141" s="97" t="s">
        <v>31</v>
      </c>
      <c r="B141" s="2">
        <v>12</v>
      </c>
      <c r="C141" s="96" t="s">
        <v>425</v>
      </c>
      <c r="D141" s="91">
        <v>1</v>
      </c>
      <c r="E141" s="91">
        <v>0</v>
      </c>
      <c r="F141" s="91">
        <v>1</v>
      </c>
    </row>
    <row r="142" spans="1:6" x14ac:dyDescent="0.25">
      <c r="A142" s="100"/>
      <c r="B142" s="100"/>
      <c r="C142" s="52" t="s">
        <v>58</v>
      </c>
      <c r="D142" s="54">
        <f>SUM(D130:D141)</f>
        <v>52</v>
      </c>
      <c r="E142" s="54">
        <f>SUM(E130:E141)</f>
        <v>12</v>
      </c>
      <c r="F142" s="54">
        <f>SUM(F130:F141)</f>
        <v>40</v>
      </c>
    </row>
    <row r="143" spans="1:6" x14ac:dyDescent="0.25">
      <c r="A143" s="97" t="s">
        <v>32</v>
      </c>
      <c r="B143" s="2">
        <v>1</v>
      </c>
      <c r="C143" s="96" t="s">
        <v>631</v>
      </c>
      <c r="D143" s="91">
        <v>11</v>
      </c>
      <c r="E143" s="91">
        <v>3</v>
      </c>
      <c r="F143" s="91">
        <v>8</v>
      </c>
    </row>
    <row r="144" spans="1:6" ht="30" x14ac:dyDescent="0.25">
      <c r="A144" s="97" t="s">
        <v>32</v>
      </c>
      <c r="B144" s="2">
        <v>2</v>
      </c>
      <c r="C144" s="96" t="s">
        <v>632</v>
      </c>
      <c r="D144" s="91">
        <v>5</v>
      </c>
      <c r="E144" s="91">
        <v>1</v>
      </c>
      <c r="F144" s="91">
        <v>4</v>
      </c>
    </row>
    <row r="145" spans="1:6" ht="30" x14ac:dyDescent="0.25">
      <c r="A145" s="97" t="s">
        <v>32</v>
      </c>
      <c r="B145" s="2">
        <v>3</v>
      </c>
      <c r="C145" s="96" t="s">
        <v>633</v>
      </c>
      <c r="D145" s="91">
        <v>10</v>
      </c>
      <c r="E145" s="91">
        <v>4</v>
      </c>
      <c r="F145" s="91">
        <v>6</v>
      </c>
    </row>
    <row r="146" spans="1:6" x14ac:dyDescent="0.25">
      <c r="A146" s="97" t="s">
        <v>32</v>
      </c>
      <c r="B146" s="2">
        <v>4</v>
      </c>
      <c r="C146" s="96" t="s">
        <v>98</v>
      </c>
      <c r="D146" s="91">
        <v>9</v>
      </c>
      <c r="E146" s="91">
        <v>2</v>
      </c>
      <c r="F146" s="91">
        <v>7</v>
      </c>
    </row>
    <row r="147" spans="1:6" ht="30" x14ac:dyDescent="0.25">
      <c r="A147" s="97" t="s">
        <v>32</v>
      </c>
      <c r="B147" s="2">
        <v>5</v>
      </c>
      <c r="C147" s="96" t="s">
        <v>99</v>
      </c>
      <c r="D147" s="91">
        <v>9</v>
      </c>
      <c r="E147" s="91">
        <v>2</v>
      </c>
      <c r="F147" s="91">
        <v>7</v>
      </c>
    </row>
    <row r="148" spans="1:6" ht="30" x14ac:dyDescent="0.25">
      <c r="A148" s="97" t="s">
        <v>32</v>
      </c>
      <c r="B148" s="2">
        <v>6</v>
      </c>
      <c r="C148" s="96" t="s">
        <v>634</v>
      </c>
      <c r="D148" s="91">
        <v>3</v>
      </c>
      <c r="E148" s="91">
        <v>1</v>
      </c>
      <c r="F148" s="91">
        <v>2</v>
      </c>
    </row>
    <row r="149" spans="1:6" ht="30" x14ac:dyDescent="0.25">
      <c r="A149" s="97" t="s">
        <v>32</v>
      </c>
      <c r="B149" s="2">
        <v>7</v>
      </c>
      <c r="C149" s="96" t="s">
        <v>100</v>
      </c>
      <c r="D149" s="91">
        <v>2</v>
      </c>
      <c r="E149" s="91">
        <v>0</v>
      </c>
      <c r="F149" s="91">
        <v>2</v>
      </c>
    </row>
    <row r="150" spans="1:6" ht="30" x14ac:dyDescent="0.25">
      <c r="A150" s="97" t="s">
        <v>32</v>
      </c>
      <c r="B150" s="2">
        <v>8</v>
      </c>
      <c r="C150" s="96" t="s">
        <v>101</v>
      </c>
      <c r="D150" s="91">
        <v>2</v>
      </c>
      <c r="E150" s="91">
        <v>0</v>
      </c>
      <c r="F150" s="91">
        <v>2</v>
      </c>
    </row>
    <row r="151" spans="1:6" ht="30" x14ac:dyDescent="0.25">
      <c r="A151" s="97" t="s">
        <v>32</v>
      </c>
      <c r="B151" s="2">
        <v>9</v>
      </c>
      <c r="C151" s="96" t="s">
        <v>102</v>
      </c>
      <c r="D151" s="91">
        <v>2</v>
      </c>
      <c r="E151" s="91">
        <v>0</v>
      </c>
      <c r="F151" s="91">
        <v>1</v>
      </c>
    </row>
    <row r="152" spans="1:6" ht="30" x14ac:dyDescent="0.25">
      <c r="A152" s="97" t="s">
        <v>32</v>
      </c>
      <c r="B152" s="2">
        <v>10</v>
      </c>
      <c r="C152" s="96" t="s">
        <v>103</v>
      </c>
      <c r="D152" s="91">
        <v>3</v>
      </c>
      <c r="E152" s="91">
        <v>1</v>
      </c>
      <c r="F152" s="91">
        <v>2</v>
      </c>
    </row>
    <row r="153" spans="1:6" ht="30" x14ac:dyDescent="0.25">
      <c r="A153" s="97" t="s">
        <v>32</v>
      </c>
      <c r="B153" s="2">
        <v>11</v>
      </c>
      <c r="C153" s="96" t="s">
        <v>104</v>
      </c>
      <c r="D153" s="91">
        <v>5</v>
      </c>
      <c r="E153" s="91">
        <v>1</v>
      </c>
      <c r="F153" s="91">
        <v>4</v>
      </c>
    </row>
    <row r="154" spans="1:6" ht="30" x14ac:dyDescent="0.25">
      <c r="A154" s="97" t="s">
        <v>32</v>
      </c>
      <c r="B154" s="2">
        <v>12</v>
      </c>
      <c r="C154" s="96" t="s">
        <v>105</v>
      </c>
      <c r="D154" s="91">
        <v>11</v>
      </c>
      <c r="E154" s="91">
        <v>2</v>
      </c>
      <c r="F154" s="91">
        <v>9</v>
      </c>
    </row>
    <row r="155" spans="1:6" ht="30" x14ac:dyDescent="0.25">
      <c r="A155" s="97" t="s">
        <v>32</v>
      </c>
      <c r="B155" s="2">
        <v>13</v>
      </c>
      <c r="C155" s="96" t="s">
        <v>106</v>
      </c>
      <c r="D155" s="91">
        <v>3</v>
      </c>
      <c r="E155" s="91">
        <v>1</v>
      </c>
      <c r="F155" s="91">
        <v>2</v>
      </c>
    </row>
    <row r="156" spans="1:6" ht="30" x14ac:dyDescent="0.25">
      <c r="A156" s="97" t="s">
        <v>32</v>
      </c>
      <c r="B156" s="2">
        <v>14</v>
      </c>
      <c r="C156" s="96" t="s">
        <v>451</v>
      </c>
      <c r="D156" s="91">
        <v>5</v>
      </c>
      <c r="E156" s="91">
        <v>0</v>
      </c>
      <c r="F156" s="91">
        <v>5</v>
      </c>
    </row>
    <row r="157" spans="1:6" x14ac:dyDescent="0.25">
      <c r="A157" s="97" t="s">
        <v>32</v>
      </c>
      <c r="B157" s="2">
        <v>15</v>
      </c>
      <c r="C157" s="96" t="s">
        <v>635</v>
      </c>
      <c r="D157" s="91">
        <v>0</v>
      </c>
      <c r="E157" s="91">
        <v>0</v>
      </c>
      <c r="F157" s="91">
        <v>0</v>
      </c>
    </row>
    <row r="158" spans="1:6" x14ac:dyDescent="0.25">
      <c r="A158" s="97" t="s">
        <v>32</v>
      </c>
      <c r="B158" s="2">
        <v>16</v>
      </c>
      <c r="C158" s="96" t="s">
        <v>426</v>
      </c>
      <c r="D158" s="91">
        <v>1</v>
      </c>
      <c r="E158" s="91">
        <v>0</v>
      </c>
      <c r="F158" s="91">
        <v>1</v>
      </c>
    </row>
    <row r="159" spans="1:6" x14ac:dyDescent="0.25">
      <c r="A159" s="100"/>
      <c r="B159" s="100"/>
      <c r="C159" s="52" t="s">
        <v>58</v>
      </c>
      <c r="D159" s="53">
        <f>SUM(D143:D158)</f>
        <v>81</v>
      </c>
      <c r="E159" s="53">
        <f>SUM(E143:E158)</f>
        <v>18</v>
      </c>
      <c r="F159" s="53">
        <f>SUM(F143:F158)</f>
        <v>62</v>
      </c>
    </row>
    <row r="160" spans="1:6" x14ac:dyDescent="0.25">
      <c r="A160" s="97" t="s">
        <v>33</v>
      </c>
      <c r="B160" s="2">
        <v>1</v>
      </c>
      <c r="C160" s="96" t="s">
        <v>452</v>
      </c>
      <c r="D160" s="91">
        <v>6</v>
      </c>
      <c r="E160" s="91">
        <v>1</v>
      </c>
      <c r="F160" s="91">
        <v>5</v>
      </c>
    </row>
    <row r="161" spans="1:6" x14ac:dyDescent="0.25">
      <c r="A161" s="97" t="s">
        <v>33</v>
      </c>
      <c r="B161" s="2">
        <v>2</v>
      </c>
      <c r="C161" s="96" t="s">
        <v>453</v>
      </c>
      <c r="D161" s="91">
        <v>6</v>
      </c>
      <c r="E161" s="91">
        <v>2</v>
      </c>
      <c r="F161" s="91">
        <v>4</v>
      </c>
    </row>
    <row r="162" spans="1:6" x14ac:dyDescent="0.25">
      <c r="A162" s="97" t="s">
        <v>33</v>
      </c>
      <c r="B162" s="2">
        <v>3</v>
      </c>
      <c r="C162" s="96" t="s">
        <v>454</v>
      </c>
      <c r="D162" s="91">
        <v>3</v>
      </c>
      <c r="E162" s="91">
        <v>1</v>
      </c>
      <c r="F162" s="91">
        <v>2</v>
      </c>
    </row>
    <row r="163" spans="1:6" x14ac:dyDescent="0.25">
      <c r="A163" s="97" t="s">
        <v>33</v>
      </c>
      <c r="B163" s="2">
        <v>4</v>
      </c>
      <c r="C163" s="96" t="s">
        <v>455</v>
      </c>
      <c r="D163" s="91">
        <v>3</v>
      </c>
      <c r="E163" s="91">
        <v>1</v>
      </c>
      <c r="F163" s="91">
        <v>2</v>
      </c>
    </row>
    <row r="164" spans="1:6" x14ac:dyDescent="0.25">
      <c r="A164" s="97" t="s">
        <v>33</v>
      </c>
      <c r="B164" s="2">
        <v>5</v>
      </c>
      <c r="C164" s="96" t="s">
        <v>456</v>
      </c>
      <c r="D164" s="91">
        <v>4</v>
      </c>
      <c r="E164" s="91">
        <v>0</v>
      </c>
      <c r="F164" s="91">
        <v>4</v>
      </c>
    </row>
    <row r="165" spans="1:6" x14ac:dyDescent="0.25">
      <c r="A165" s="97" t="s">
        <v>33</v>
      </c>
      <c r="B165" s="2">
        <v>6</v>
      </c>
      <c r="C165" s="96" t="s">
        <v>457</v>
      </c>
      <c r="D165" s="91">
        <v>3</v>
      </c>
      <c r="E165" s="91">
        <v>1</v>
      </c>
      <c r="F165" s="91">
        <v>2</v>
      </c>
    </row>
    <row r="166" spans="1:6" x14ac:dyDescent="0.25">
      <c r="A166" s="97" t="s">
        <v>33</v>
      </c>
      <c r="B166" s="2">
        <v>7</v>
      </c>
      <c r="C166" s="96" t="s">
        <v>458</v>
      </c>
      <c r="D166" s="91">
        <v>6</v>
      </c>
      <c r="E166" s="91">
        <v>1</v>
      </c>
      <c r="F166" s="91">
        <v>5</v>
      </c>
    </row>
    <row r="167" spans="1:6" x14ac:dyDescent="0.25">
      <c r="A167" s="97" t="s">
        <v>33</v>
      </c>
      <c r="B167" s="2">
        <v>8</v>
      </c>
      <c r="C167" s="96" t="s">
        <v>636</v>
      </c>
      <c r="D167" s="91">
        <v>2</v>
      </c>
      <c r="E167" s="91">
        <v>1</v>
      </c>
      <c r="F167" s="91">
        <v>1</v>
      </c>
    </row>
    <row r="168" spans="1:6" x14ac:dyDescent="0.25">
      <c r="A168" s="100"/>
      <c r="B168" s="100"/>
      <c r="C168" s="52" t="s">
        <v>58</v>
      </c>
      <c r="D168" s="53">
        <f>SUM(D160:D167)</f>
        <v>33</v>
      </c>
      <c r="E168" s="53">
        <f>SUM(E160:E167)</f>
        <v>8</v>
      </c>
      <c r="F168" s="53">
        <f>SUM(F160:F167)</f>
        <v>25</v>
      </c>
    </row>
    <row r="169" spans="1:6" ht="30" x14ac:dyDescent="0.25">
      <c r="A169" s="103" t="s">
        <v>34</v>
      </c>
      <c r="B169" s="98">
        <v>1</v>
      </c>
      <c r="C169" s="96" t="s">
        <v>479</v>
      </c>
      <c r="D169" s="91">
        <v>13</v>
      </c>
      <c r="E169" s="91">
        <v>2</v>
      </c>
      <c r="F169" s="91">
        <v>10</v>
      </c>
    </row>
    <row r="170" spans="1:6" ht="30" x14ac:dyDescent="0.25">
      <c r="A170" s="103" t="s">
        <v>34</v>
      </c>
      <c r="B170" s="104">
        <v>2</v>
      </c>
      <c r="C170" s="96" t="s">
        <v>591</v>
      </c>
      <c r="D170" s="91">
        <v>14</v>
      </c>
      <c r="E170" s="91">
        <v>4</v>
      </c>
      <c r="F170" s="91">
        <v>10</v>
      </c>
    </row>
    <row r="171" spans="1:6" ht="21.75" customHeight="1" x14ac:dyDescent="0.25">
      <c r="A171" s="103" t="s">
        <v>34</v>
      </c>
      <c r="B171" s="98">
        <v>3</v>
      </c>
      <c r="C171" s="96" t="s">
        <v>480</v>
      </c>
      <c r="D171" s="91">
        <v>18</v>
      </c>
      <c r="E171" s="91">
        <v>5</v>
      </c>
      <c r="F171" s="91">
        <v>12</v>
      </c>
    </row>
    <row r="172" spans="1:6" ht="22.5" customHeight="1" x14ac:dyDescent="0.25">
      <c r="A172" s="103" t="s">
        <v>34</v>
      </c>
      <c r="B172" s="104">
        <v>4</v>
      </c>
      <c r="C172" s="96" t="s">
        <v>569</v>
      </c>
      <c r="D172" s="91">
        <v>22</v>
      </c>
      <c r="E172" s="91">
        <v>5</v>
      </c>
      <c r="F172" s="91">
        <v>17</v>
      </c>
    </row>
    <row r="173" spans="1:6" ht="30" x14ac:dyDescent="0.25">
      <c r="A173" s="103" t="s">
        <v>34</v>
      </c>
      <c r="B173" s="98">
        <v>5</v>
      </c>
      <c r="C173" s="96" t="s">
        <v>481</v>
      </c>
      <c r="D173" s="91">
        <v>11</v>
      </c>
      <c r="E173" s="91">
        <v>1</v>
      </c>
      <c r="F173" s="91">
        <v>10</v>
      </c>
    </row>
    <row r="174" spans="1:6" ht="30" x14ac:dyDescent="0.25">
      <c r="A174" s="103" t="s">
        <v>34</v>
      </c>
      <c r="B174" s="104">
        <v>6</v>
      </c>
      <c r="C174" s="96" t="s">
        <v>570</v>
      </c>
      <c r="D174" s="91">
        <v>6</v>
      </c>
      <c r="E174" s="91">
        <v>1</v>
      </c>
      <c r="F174" s="91">
        <v>5</v>
      </c>
    </row>
    <row r="175" spans="1:6" ht="30" x14ac:dyDescent="0.25">
      <c r="A175" s="103" t="s">
        <v>34</v>
      </c>
      <c r="B175" s="98">
        <v>7</v>
      </c>
      <c r="C175" s="96" t="s">
        <v>571</v>
      </c>
      <c r="D175" s="91">
        <v>6</v>
      </c>
      <c r="E175" s="91">
        <v>1</v>
      </c>
      <c r="F175" s="91">
        <v>5</v>
      </c>
    </row>
    <row r="176" spans="1:6" ht="30" x14ac:dyDescent="0.25">
      <c r="A176" s="103" t="s">
        <v>34</v>
      </c>
      <c r="B176" s="104">
        <v>8</v>
      </c>
      <c r="C176" s="96" t="s">
        <v>482</v>
      </c>
      <c r="D176" s="91">
        <v>13</v>
      </c>
      <c r="E176" s="91">
        <v>2</v>
      </c>
      <c r="F176" s="91">
        <v>11</v>
      </c>
    </row>
    <row r="177" spans="1:6" ht="30" x14ac:dyDescent="0.25">
      <c r="A177" s="103" t="s">
        <v>34</v>
      </c>
      <c r="B177" s="98">
        <v>9</v>
      </c>
      <c r="C177" s="96" t="s">
        <v>572</v>
      </c>
      <c r="D177" s="91">
        <v>10</v>
      </c>
      <c r="E177" s="91">
        <v>2</v>
      </c>
      <c r="F177" s="91">
        <v>8</v>
      </c>
    </row>
    <row r="178" spans="1:6" x14ac:dyDescent="0.25">
      <c r="A178" s="103" t="s">
        <v>34</v>
      </c>
      <c r="B178" s="104">
        <v>10</v>
      </c>
      <c r="C178" s="96" t="s">
        <v>483</v>
      </c>
      <c r="D178" s="91">
        <v>12</v>
      </c>
      <c r="E178" s="91">
        <v>2</v>
      </c>
      <c r="F178" s="91">
        <v>10</v>
      </c>
    </row>
    <row r="179" spans="1:6" ht="21" customHeight="1" x14ac:dyDescent="0.25">
      <c r="A179" s="103" t="s">
        <v>34</v>
      </c>
      <c r="B179" s="98">
        <v>11</v>
      </c>
      <c r="C179" s="96" t="s">
        <v>573</v>
      </c>
      <c r="D179" s="91">
        <v>13</v>
      </c>
      <c r="E179" s="91">
        <v>3</v>
      </c>
      <c r="F179" s="91">
        <v>10</v>
      </c>
    </row>
    <row r="180" spans="1:6" ht="30" x14ac:dyDescent="0.25">
      <c r="A180" s="103" t="s">
        <v>34</v>
      </c>
      <c r="B180" s="104">
        <v>12</v>
      </c>
      <c r="C180" s="96" t="s">
        <v>484</v>
      </c>
      <c r="D180" s="91">
        <v>12</v>
      </c>
      <c r="E180" s="91">
        <v>3</v>
      </c>
      <c r="F180" s="91">
        <v>8</v>
      </c>
    </row>
    <row r="181" spans="1:6" x14ac:dyDescent="0.25">
      <c r="A181" s="103" t="s">
        <v>34</v>
      </c>
      <c r="B181" s="98">
        <v>13</v>
      </c>
      <c r="C181" s="96" t="s">
        <v>485</v>
      </c>
      <c r="D181" s="91">
        <v>12</v>
      </c>
      <c r="E181" s="91">
        <v>2</v>
      </c>
      <c r="F181" s="91">
        <v>10</v>
      </c>
    </row>
    <row r="182" spans="1:6" ht="20.25" customHeight="1" x14ac:dyDescent="0.25">
      <c r="A182" s="103" t="s">
        <v>34</v>
      </c>
      <c r="B182" s="104">
        <v>14</v>
      </c>
      <c r="C182" s="96" t="s">
        <v>486</v>
      </c>
      <c r="D182" s="91">
        <v>7</v>
      </c>
      <c r="E182" s="91">
        <v>1</v>
      </c>
      <c r="F182" s="91">
        <v>5</v>
      </c>
    </row>
    <row r="183" spans="1:6" ht="30" x14ac:dyDescent="0.25">
      <c r="A183" s="103" t="s">
        <v>34</v>
      </c>
      <c r="B183" s="98">
        <v>15</v>
      </c>
      <c r="C183" s="96" t="s">
        <v>574</v>
      </c>
      <c r="D183" s="91">
        <v>12</v>
      </c>
      <c r="E183" s="91">
        <v>2</v>
      </c>
      <c r="F183" s="91">
        <v>10</v>
      </c>
    </row>
    <row r="184" spans="1:6" ht="30" x14ac:dyDescent="0.25">
      <c r="A184" s="103" t="s">
        <v>34</v>
      </c>
      <c r="B184" s="104">
        <v>16</v>
      </c>
      <c r="C184" s="96" t="s">
        <v>575</v>
      </c>
      <c r="D184" s="91">
        <v>12</v>
      </c>
      <c r="E184" s="91">
        <v>2</v>
      </c>
      <c r="F184" s="91">
        <v>10</v>
      </c>
    </row>
    <row r="185" spans="1:6" ht="30" x14ac:dyDescent="0.25">
      <c r="A185" s="103" t="s">
        <v>34</v>
      </c>
      <c r="B185" s="98">
        <v>17</v>
      </c>
      <c r="C185" s="96" t="s">
        <v>487</v>
      </c>
      <c r="D185" s="91">
        <v>11</v>
      </c>
      <c r="E185" s="91">
        <v>3</v>
      </c>
      <c r="F185" s="91">
        <v>8</v>
      </c>
    </row>
    <row r="186" spans="1:6" ht="30" x14ac:dyDescent="0.25">
      <c r="A186" s="103" t="s">
        <v>34</v>
      </c>
      <c r="B186" s="104">
        <v>18</v>
      </c>
      <c r="C186" s="96" t="s">
        <v>488</v>
      </c>
      <c r="D186" s="91">
        <v>12</v>
      </c>
      <c r="E186" s="91">
        <v>3</v>
      </c>
      <c r="F186" s="91">
        <v>9</v>
      </c>
    </row>
    <row r="187" spans="1:6" x14ac:dyDescent="0.25">
      <c r="A187" s="103" t="s">
        <v>34</v>
      </c>
      <c r="B187" s="98">
        <v>19</v>
      </c>
      <c r="C187" s="96" t="s">
        <v>576</v>
      </c>
      <c r="D187" s="91">
        <v>8</v>
      </c>
      <c r="E187" s="91">
        <v>2</v>
      </c>
      <c r="F187" s="91">
        <v>6</v>
      </c>
    </row>
    <row r="188" spans="1:6" ht="30" x14ac:dyDescent="0.25">
      <c r="A188" s="103" t="s">
        <v>34</v>
      </c>
      <c r="B188" s="104">
        <v>20</v>
      </c>
      <c r="C188" s="96" t="s">
        <v>489</v>
      </c>
      <c r="D188" s="91">
        <v>11</v>
      </c>
      <c r="E188" s="91">
        <v>2</v>
      </c>
      <c r="F188" s="91">
        <v>9</v>
      </c>
    </row>
    <row r="189" spans="1:6" x14ac:dyDescent="0.25">
      <c r="A189" s="103" t="s">
        <v>34</v>
      </c>
      <c r="B189" s="98">
        <v>21</v>
      </c>
      <c r="C189" s="96" t="s">
        <v>577</v>
      </c>
      <c r="D189" s="91">
        <v>12</v>
      </c>
      <c r="E189" s="91">
        <v>3</v>
      </c>
      <c r="F189" s="91">
        <v>4</v>
      </c>
    </row>
    <row r="190" spans="1:6" ht="30" x14ac:dyDescent="0.25">
      <c r="A190" s="103" t="s">
        <v>34</v>
      </c>
      <c r="B190" s="104">
        <v>22</v>
      </c>
      <c r="C190" s="96" t="s">
        <v>490</v>
      </c>
      <c r="D190" s="91">
        <v>11</v>
      </c>
      <c r="E190" s="91">
        <v>2</v>
      </c>
      <c r="F190" s="91">
        <v>8</v>
      </c>
    </row>
    <row r="191" spans="1:6" x14ac:dyDescent="0.25">
      <c r="A191" s="103" t="s">
        <v>34</v>
      </c>
      <c r="B191" s="98">
        <v>23</v>
      </c>
      <c r="C191" s="96" t="s">
        <v>491</v>
      </c>
      <c r="D191" s="91">
        <v>12</v>
      </c>
      <c r="E191" s="91">
        <v>3</v>
      </c>
      <c r="F191" s="91">
        <v>9</v>
      </c>
    </row>
    <row r="192" spans="1:6" ht="30" x14ac:dyDescent="0.25">
      <c r="A192" s="103" t="s">
        <v>34</v>
      </c>
      <c r="B192" s="104">
        <v>24</v>
      </c>
      <c r="C192" s="96" t="s">
        <v>492</v>
      </c>
      <c r="D192" s="91">
        <v>14</v>
      </c>
      <c r="E192" s="91">
        <v>2</v>
      </c>
      <c r="F192" s="91">
        <v>12</v>
      </c>
    </row>
    <row r="193" spans="1:6" x14ac:dyDescent="0.25">
      <c r="A193" s="103" t="s">
        <v>34</v>
      </c>
      <c r="B193" s="98">
        <v>25</v>
      </c>
      <c r="C193" s="96" t="s">
        <v>493</v>
      </c>
      <c r="D193" s="91">
        <v>4</v>
      </c>
      <c r="E193" s="91">
        <v>1</v>
      </c>
      <c r="F193" s="91">
        <v>3</v>
      </c>
    </row>
    <row r="194" spans="1:6" x14ac:dyDescent="0.25">
      <c r="A194" s="103" t="s">
        <v>34</v>
      </c>
      <c r="B194" s="104">
        <v>26</v>
      </c>
      <c r="C194" s="96" t="s">
        <v>494</v>
      </c>
      <c r="D194" s="91">
        <v>12</v>
      </c>
      <c r="E194" s="91">
        <v>2</v>
      </c>
      <c r="F194" s="91">
        <v>10</v>
      </c>
    </row>
    <row r="195" spans="1:6" ht="30" x14ac:dyDescent="0.25">
      <c r="A195" s="103" t="s">
        <v>34</v>
      </c>
      <c r="B195" s="98">
        <v>27</v>
      </c>
      <c r="C195" s="96" t="s">
        <v>495</v>
      </c>
      <c r="D195" s="91">
        <v>13</v>
      </c>
      <c r="E195" s="91">
        <v>3</v>
      </c>
      <c r="F195" s="91">
        <v>10</v>
      </c>
    </row>
    <row r="196" spans="1:6" x14ac:dyDescent="0.25">
      <c r="A196" s="103" t="s">
        <v>34</v>
      </c>
      <c r="B196" s="104">
        <v>28</v>
      </c>
      <c r="C196" s="96" t="s">
        <v>496</v>
      </c>
      <c r="D196" s="91">
        <v>6</v>
      </c>
      <c r="E196" s="91">
        <v>1</v>
      </c>
      <c r="F196" s="91">
        <v>5</v>
      </c>
    </row>
    <row r="197" spans="1:6" x14ac:dyDescent="0.25">
      <c r="A197" s="103" t="s">
        <v>34</v>
      </c>
      <c r="B197" s="98">
        <v>29</v>
      </c>
      <c r="C197" s="96" t="s">
        <v>497</v>
      </c>
      <c r="D197" s="91">
        <v>12</v>
      </c>
      <c r="E197" s="91">
        <v>2</v>
      </c>
      <c r="F197" s="91">
        <v>10</v>
      </c>
    </row>
    <row r="198" spans="1:6" ht="30" x14ac:dyDescent="0.25">
      <c r="A198" s="103" t="s">
        <v>34</v>
      </c>
      <c r="B198" s="104">
        <v>30</v>
      </c>
      <c r="C198" s="96" t="s">
        <v>498</v>
      </c>
      <c r="D198" s="91">
        <v>15</v>
      </c>
      <c r="E198" s="91">
        <v>3</v>
      </c>
      <c r="F198" s="91">
        <v>12</v>
      </c>
    </row>
    <row r="199" spans="1:6" ht="30" x14ac:dyDescent="0.25">
      <c r="A199" s="103" t="s">
        <v>34</v>
      </c>
      <c r="B199" s="98">
        <v>31</v>
      </c>
      <c r="C199" s="96" t="s">
        <v>499</v>
      </c>
      <c r="D199" s="91">
        <v>8</v>
      </c>
      <c r="E199" s="91">
        <v>2</v>
      </c>
      <c r="F199" s="91">
        <v>6</v>
      </c>
    </row>
    <row r="200" spans="1:6" ht="30" x14ac:dyDescent="0.25">
      <c r="A200" s="103" t="s">
        <v>34</v>
      </c>
      <c r="B200" s="104">
        <v>32</v>
      </c>
      <c r="C200" s="96" t="s">
        <v>500</v>
      </c>
      <c r="D200" s="91">
        <v>13</v>
      </c>
      <c r="E200" s="91">
        <v>2</v>
      </c>
      <c r="F200" s="91">
        <v>11</v>
      </c>
    </row>
    <row r="201" spans="1:6" ht="30" x14ac:dyDescent="0.25">
      <c r="A201" s="103" t="s">
        <v>34</v>
      </c>
      <c r="B201" s="98">
        <v>33</v>
      </c>
      <c r="C201" s="96" t="s">
        <v>427</v>
      </c>
      <c r="D201" s="91">
        <v>12</v>
      </c>
      <c r="E201" s="91">
        <v>4</v>
      </c>
      <c r="F201" s="91">
        <v>8</v>
      </c>
    </row>
    <row r="202" spans="1:6" ht="30" x14ac:dyDescent="0.25">
      <c r="A202" s="103" t="s">
        <v>34</v>
      </c>
      <c r="B202" s="104">
        <v>34</v>
      </c>
      <c r="C202" s="96" t="s">
        <v>501</v>
      </c>
      <c r="D202" s="91">
        <v>12</v>
      </c>
      <c r="E202" s="91">
        <v>3</v>
      </c>
      <c r="F202" s="91">
        <v>9</v>
      </c>
    </row>
    <row r="203" spans="1:6" x14ac:dyDescent="0.25">
      <c r="A203" s="103" t="s">
        <v>34</v>
      </c>
      <c r="B203" s="98">
        <v>35</v>
      </c>
      <c r="C203" s="96" t="s">
        <v>637</v>
      </c>
      <c r="D203" s="91">
        <v>10</v>
      </c>
      <c r="E203" s="91">
        <v>2</v>
      </c>
      <c r="F203" s="91">
        <v>8</v>
      </c>
    </row>
    <row r="204" spans="1:6" x14ac:dyDescent="0.25">
      <c r="A204" s="103" t="s">
        <v>34</v>
      </c>
      <c r="B204" s="104">
        <v>36</v>
      </c>
      <c r="C204" s="96" t="s">
        <v>502</v>
      </c>
      <c r="D204" s="91">
        <v>11</v>
      </c>
      <c r="E204" s="91">
        <v>2</v>
      </c>
      <c r="F204" s="91">
        <v>9</v>
      </c>
    </row>
    <row r="205" spans="1:6" ht="30" x14ac:dyDescent="0.25">
      <c r="A205" s="103" t="s">
        <v>34</v>
      </c>
      <c r="B205" s="98">
        <v>37</v>
      </c>
      <c r="C205" s="96" t="s">
        <v>503</v>
      </c>
      <c r="D205" s="91">
        <v>10</v>
      </c>
      <c r="E205" s="91">
        <v>2</v>
      </c>
      <c r="F205" s="91">
        <v>8</v>
      </c>
    </row>
    <row r="206" spans="1:6" ht="30" x14ac:dyDescent="0.25">
      <c r="A206" s="103" t="s">
        <v>34</v>
      </c>
      <c r="B206" s="104">
        <v>38</v>
      </c>
      <c r="C206" s="96" t="s">
        <v>504</v>
      </c>
      <c r="D206" s="91">
        <v>12</v>
      </c>
      <c r="E206" s="91">
        <v>2</v>
      </c>
      <c r="F206" s="91">
        <v>10</v>
      </c>
    </row>
    <row r="207" spans="1:6" x14ac:dyDescent="0.25">
      <c r="A207" s="103" t="s">
        <v>34</v>
      </c>
      <c r="B207" s="98">
        <v>39</v>
      </c>
      <c r="C207" s="96" t="s">
        <v>578</v>
      </c>
      <c r="D207" s="91">
        <v>14</v>
      </c>
      <c r="E207" s="91">
        <v>2</v>
      </c>
      <c r="F207" s="91">
        <v>12</v>
      </c>
    </row>
    <row r="208" spans="1:6" ht="30" x14ac:dyDescent="0.25">
      <c r="A208" s="103" t="s">
        <v>34</v>
      </c>
      <c r="B208" s="104">
        <v>40</v>
      </c>
      <c r="C208" s="96" t="s">
        <v>579</v>
      </c>
      <c r="D208" s="91">
        <v>12</v>
      </c>
      <c r="E208" s="91">
        <v>4</v>
      </c>
      <c r="F208" s="91">
        <v>8</v>
      </c>
    </row>
    <row r="209" spans="1:6" ht="30" x14ac:dyDescent="0.25">
      <c r="A209" s="103" t="s">
        <v>34</v>
      </c>
      <c r="B209" s="98">
        <v>41</v>
      </c>
      <c r="C209" s="96" t="s">
        <v>505</v>
      </c>
      <c r="D209" s="91">
        <v>16</v>
      </c>
      <c r="E209" s="91">
        <v>2</v>
      </c>
      <c r="F209" s="91">
        <v>14</v>
      </c>
    </row>
    <row r="210" spans="1:6" x14ac:dyDescent="0.25">
      <c r="A210" s="103" t="s">
        <v>34</v>
      </c>
      <c r="B210" s="104">
        <v>42</v>
      </c>
      <c r="C210" s="96" t="s">
        <v>506</v>
      </c>
      <c r="D210" s="91">
        <v>12</v>
      </c>
      <c r="E210" s="91">
        <v>2</v>
      </c>
      <c r="F210" s="91">
        <v>10</v>
      </c>
    </row>
    <row r="211" spans="1:6" x14ac:dyDescent="0.25">
      <c r="A211" s="103" t="s">
        <v>34</v>
      </c>
      <c r="B211" s="98">
        <v>43</v>
      </c>
      <c r="C211" s="96" t="s">
        <v>580</v>
      </c>
      <c r="D211" s="91">
        <v>7</v>
      </c>
      <c r="E211" s="91">
        <v>2</v>
      </c>
      <c r="F211" s="91">
        <v>5</v>
      </c>
    </row>
    <row r="212" spans="1:6" ht="30" x14ac:dyDescent="0.25">
      <c r="A212" s="103" t="s">
        <v>34</v>
      </c>
      <c r="B212" s="104">
        <v>44</v>
      </c>
      <c r="C212" s="96" t="s">
        <v>507</v>
      </c>
      <c r="D212" s="91">
        <v>11</v>
      </c>
      <c r="E212" s="91">
        <v>2</v>
      </c>
      <c r="F212" s="91">
        <v>9</v>
      </c>
    </row>
    <row r="213" spans="1:6" ht="30" x14ac:dyDescent="0.25">
      <c r="A213" s="103" t="s">
        <v>34</v>
      </c>
      <c r="B213" s="98">
        <v>45</v>
      </c>
      <c r="C213" s="96" t="s">
        <v>508</v>
      </c>
      <c r="D213" s="91">
        <v>15</v>
      </c>
      <c r="E213" s="91">
        <v>2</v>
      </c>
      <c r="F213" s="91">
        <v>13</v>
      </c>
    </row>
    <row r="214" spans="1:6" ht="30" x14ac:dyDescent="0.25">
      <c r="A214" s="103" t="s">
        <v>34</v>
      </c>
      <c r="B214" s="104">
        <v>46</v>
      </c>
      <c r="C214" s="96" t="s">
        <v>648</v>
      </c>
      <c r="D214" s="91">
        <v>12</v>
      </c>
      <c r="E214" s="91">
        <v>4</v>
      </c>
      <c r="F214" s="91">
        <v>8</v>
      </c>
    </row>
    <row r="215" spans="1:6" ht="30" x14ac:dyDescent="0.25">
      <c r="A215" s="103" t="s">
        <v>34</v>
      </c>
      <c r="B215" s="104">
        <v>47</v>
      </c>
      <c r="C215" s="96" t="s">
        <v>509</v>
      </c>
      <c r="D215" s="91">
        <v>4</v>
      </c>
      <c r="E215" s="91">
        <v>1</v>
      </c>
      <c r="F215" s="91">
        <v>3</v>
      </c>
    </row>
    <row r="216" spans="1:6" ht="30" x14ac:dyDescent="0.25">
      <c r="A216" s="103" t="s">
        <v>34</v>
      </c>
      <c r="B216" s="104">
        <v>48</v>
      </c>
      <c r="C216" s="96" t="s">
        <v>510</v>
      </c>
      <c r="D216" s="91">
        <v>9</v>
      </c>
      <c r="E216" s="91">
        <v>2</v>
      </c>
      <c r="F216" s="91">
        <v>7</v>
      </c>
    </row>
    <row r="217" spans="1:6" ht="30" x14ac:dyDescent="0.25">
      <c r="A217" s="103" t="s">
        <v>34</v>
      </c>
      <c r="B217" s="104">
        <v>49</v>
      </c>
      <c r="C217" s="96" t="s">
        <v>511</v>
      </c>
      <c r="D217" s="91">
        <v>5</v>
      </c>
      <c r="E217" s="91">
        <v>1</v>
      </c>
      <c r="F217" s="91">
        <v>4</v>
      </c>
    </row>
    <row r="218" spans="1:6" ht="30" x14ac:dyDescent="0.25">
      <c r="A218" s="103" t="s">
        <v>34</v>
      </c>
      <c r="B218" s="104">
        <v>50</v>
      </c>
      <c r="C218" s="96" t="s">
        <v>512</v>
      </c>
      <c r="D218" s="91">
        <v>6</v>
      </c>
      <c r="E218" s="91">
        <v>0</v>
      </c>
      <c r="F218" s="91">
        <v>6</v>
      </c>
    </row>
    <row r="219" spans="1:6" x14ac:dyDescent="0.25">
      <c r="A219" s="103" t="s">
        <v>34</v>
      </c>
      <c r="B219" s="104">
        <v>51</v>
      </c>
      <c r="C219" s="96" t="s">
        <v>513</v>
      </c>
      <c r="D219" s="91">
        <v>4</v>
      </c>
      <c r="E219" s="91">
        <v>1</v>
      </c>
      <c r="F219" s="91">
        <v>3</v>
      </c>
    </row>
    <row r="220" spans="1:6" ht="30" x14ac:dyDescent="0.25">
      <c r="A220" s="105" t="s">
        <v>34</v>
      </c>
      <c r="B220" s="104">
        <v>52</v>
      </c>
      <c r="C220" s="96" t="s">
        <v>514</v>
      </c>
      <c r="D220" s="91">
        <v>7</v>
      </c>
      <c r="E220" s="91">
        <v>2</v>
      </c>
      <c r="F220" s="91">
        <v>5</v>
      </c>
    </row>
    <row r="221" spans="1:6" x14ac:dyDescent="0.25">
      <c r="A221" s="106" t="s">
        <v>34</v>
      </c>
      <c r="B221" s="104">
        <v>53</v>
      </c>
      <c r="C221" s="96" t="s">
        <v>515</v>
      </c>
      <c r="D221" s="91">
        <v>7</v>
      </c>
      <c r="E221" s="91">
        <v>0</v>
      </c>
      <c r="F221" s="91">
        <v>7</v>
      </c>
    </row>
    <row r="222" spans="1:6" x14ac:dyDescent="0.25">
      <c r="A222" s="100"/>
      <c r="B222" s="100"/>
      <c r="C222" s="52"/>
      <c r="D222" s="61">
        <f>SUM(D169:D221)</f>
        <v>575</v>
      </c>
      <c r="E222" s="61">
        <f>SUM(E169:E221)</f>
        <v>116</v>
      </c>
      <c r="F222" s="61">
        <f>SUM(F169:F221)</f>
        <v>449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U22" sqref="U22"/>
    </sheetView>
  </sheetViews>
  <sheetFormatPr defaultColWidth="8.85546875" defaultRowHeight="14.25" x14ac:dyDescent="0.2"/>
  <cols>
    <col min="1" max="1" width="29.140625" style="33" customWidth="1"/>
    <col min="2" max="2" width="3.7109375" style="33" customWidth="1"/>
    <col min="3" max="3" width="31.7109375" style="33" customWidth="1"/>
    <col min="4" max="4" width="28.42578125" style="33" customWidth="1"/>
    <col min="5" max="5" width="16.140625" style="33" customWidth="1"/>
    <col min="6" max="6" width="5.7109375" style="33" customWidth="1"/>
    <col min="7" max="7" width="14.7109375" style="33" customWidth="1"/>
    <col min="8" max="8" width="12.85546875" style="33" customWidth="1"/>
    <col min="9" max="9" width="11.85546875" style="33" customWidth="1"/>
    <col min="10" max="10" width="5.7109375" style="33" customWidth="1"/>
    <col min="11" max="11" width="12.42578125" style="33" customWidth="1"/>
    <col min="12" max="12" width="5.7109375" style="33" customWidth="1"/>
    <col min="13" max="14" width="16.140625" style="145" customWidth="1"/>
    <col min="15" max="15" width="5.7109375" style="33" customWidth="1"/>
    <col min="16" max="17" width="14.85546875" style="33" customWidth="1"/>
    <col min="18" max="18" width="9.140625" style="33" customWidth="1"/>
    <col min="19" max="19" width="9.28515625" style="33" customWidth="1"/>
    <col min="20" max="20" width="11.85546875" style="33" customWidth="1"/>
    <col min="21" max="21" width="13.5703125" style="33" customWidth="1"/>
    <col min="22" max="22" width="6" style="33" bestFit="1" customWidth="1"/>
    <col min="23" max="23" width="13.28515625" style="33" bestFit="1" customWidth="1"/>
    <col min="24" max="24" width="13.140625" style="33" customWidth="1"/>
    <col min="25" max="25" width="6.85546875" style="33" bestFit="1" customWidth="1"/>
    <col min="26" max="26" width="7.42578125" style="33" customWidth="1"/>
    <col min="27" max="16384" width="8.85546875" style="33"/>
  </cols>
  <sheetData>
    <row r="1" spans="1:26" ht="150.75" x14ac:dyDescent="0.25">
      <c r="A1" s="140" t="s">
        <v>35</v>
      </c>
      <c r="B1" s="174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5">
      <c r="A2" s="146" t="s">
        <v>655</v>
      </c>
      <c r="B2" s="148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 t="shared" ref="Y2:Y10" si="0">F2+J2+L2+O2+S2+V2</f>
        <v>18</v>
      </c>
      <c r="Z2" s="155">
        <v>100</v>
      </c>
    </row>
    <row r="3" spans="1:26" ht="33" customHeight="1" x14ac:dyDescent="0.25">
      <c r="A3" s="107" t="s">
        <v>604</v>
      </c>
      <c r="B3" s="73">
        <v>1</v>
      </c>
      <c r="C3" s="108" t="s">
        <v>461</v>
      </c>
      <c r="D3" s="108" t="s">
        <v>650</v>
      </c>
      <c r="E3" s="73" t="s">
        <v>615</v>
      </c>
      <c r="F3" s="68">
        <f t="shared" ref="F3:F10" si="1">IF(E3="25/26",2,0)</f>
        <v>2</v>
      </c>
      <c r="G3" s="45">
        <v>85</v>
      </c>
      <c r="H3" s="45">
        <v>9</v>
      </c>
      <c r="I3" s="88">
        <v>9</v>
      </c>
      <c r="J3" s="68">
        <f t="shared" ref="J3:J10" si="2">IF(ABS((H3-I3)/I3)&lt;=0.1,2,IF(AND(ABS((H3-I3)/I3)&gt;0.1,ABS((H3-I3)/I3)&lt;=0.2),1,0))</f>
        <v>2</v>
      </c>
      <c r="K3" s="76">
        <v>95.238095238095227</v>
      </c>
      <c r="L3" s="68">
        <f t="shared" ref="L3:L10" si="3">IF(K3&gt;90,4,IF(AND(K3&gt;80,K3&lt;=90),3,IF(AND(K3&gt;=50,K3&lt;=80),2,IF(AND(K3&gt;=10,K3&lt;50),1,0))))</f>
        <v>4</v>
      </c>
      <c r="M3" s="70">
        <v>2</v>
      </c>
      <c r="N3" s="70">
        <v>2</v>
      </c>
      <c r="O3" s="68">
        <f t="shared" ref="O3:O10" si="4">SUM(M3:N3)</f>
        <v>4</v>
      </c>
      <c r="P3" s="43">
        <v>110</v>
      </c>
      <c r="Q3" s="43">
        <v>110</v>
      </c>
      <c r="R3" s="71">
        <f t="shared" ref="R3:R10" si="5">ROUND(Q3/P3*100,0)</f>
        <v>100</v>
      </c>
      <c r="S3" s="68">
        <f t="shared" ref="S3:S10" si="6">IF(R3&gt;90,4,IF(AND(R3&gt;80,R3&lt;=90),3,IF(AND(R3&gt;=50,R3&lt;=80),2,IF(AND(R3&gt;=10,R3&lt;50),1,0))))</f>
        <v>4</v>
      </c>
      <c r="T3" s="45">
        <v>96</v>
      </c>
      <c r="U3" s="45">
        <v>100</v>
      </c>
      <c r="V3" s="68">
        <f t="shared" ref="V3:V10" si="7">IF(U3&gt;=90,2,IF(U3&gt;=80,1,0))</f>
        <v>2</v>
      </c>
      <c r="W3" s="130">
        <v>207</v>
      </c>
      <c r="X3" s="130">
        <v>53</v>
      </c>
      <c r="Y3" s="72">
        <f t="shared" si="0"/>
        <v>18</v>
      </c>
      <c r="Z3" s="72">
        <f t="shared" ref="Z3:Z10" si="8">ROUND(Y3/$Y$2*100,0)</f>
        <v>100</v>
      </c>
    </row>
    <row r="4" spans="1:26" ht="30" customHeight="1" x14ac:dyDescent="0.25">
      <c r="A4" s="107" t="s">
        <v>604</v>
      </c>
      <c r="B4" s="73">
        <v>2</v>
      </c>
      <c r="C4" s="108" t="s">
        <v>136</v>
      </c>
      <c r="D4" s="108" t="s">
        <v>304</v>
      </c>
      <c r="E4" s="73" t="s">
        <v>615</v>
      </c>
      <c r="F4" s="68">
        <f t="shared" si="1"/>
        <v>2</v>
      </c>
      <c r="G4" s="45">
        <v>222</v>
      </c>
      <c r="H4" s="45">
        <v>12</v>
      </c>
      <c r="I4" s="88">
        <v>12</v>
      </c>
      <c r="J4" s="68">
        <f t="shared" si="2"/>
        <v>2</v>
      </c>
      <c r="K4" s="76">
        <v>95.238095238095227</v>
      </c>
      <c r="L4" s="68">
        <f t="shared" si="3"/>
        <v>4</v>
      </c>
      <c r="M4" s="70">
        <v>2</v>
      </c>
      <c r="N4" s="70">
        <v>2</v>
      </c>
      <c r="O4" s="68">
        <f t="shared" si="4"/>
        <v>4</v>
      </c>
      <c r="P4" s="43">
        <v>205</v>
      </c>
      <c r="Q4" s="43">
        <v>205</v>
      </c>
      <c r="R4" s="71">
        <f t="shared" si="5"/>
        <v>100</v>
      </c>
      <c r="S4" s="68">
        <f t="shared" si="6"/>
        <v>4</v>
      </c>
      <c r="T4" s="45">
        <v>210</v>
      </c>
      <c r="U4" s="45">
        <v>100</v>
      </c>
      <c r="V4" s="68">
        <f t="shared" si="7"/>
        <v>2</v>
      </c>
      <c r="W4" s="130">
        <v>54</v>
      </c>
      <c r="X4" s="130">
        <v>10</v>
      </c>
      <c r="Y4" s="72">
        <f t="shared" si="0"/>
        <v>18</v>
      </c>
      <c r="Z4" s="72">
        <f t="shared" si="8"/>
        <v>100</v>
      </c>
    </row>
    <row r="5" spans="1:26" ht="30" customHeight="1" x14ac:dyDescent="0.25">
      <c r="A5" s="107" t="s">
        <v>604</v>
      </c>
      <c r="B5" s="73">
        <v>3</v>
      </c>
      <c r="C5" s="108" t="s">
        <v>139</v>
      </c>
      <c r="D5" s="108" t="s">
        <v>305</v>
      </c>
      <c r="E5" s="73" t="s">
        <v>615</v>
      </c>
      <c r="F5" s="68">
        <f t="shared" si="1"/>
        <v>2</v>
      </c>
      <c r="G5" s="45">
        <v>49</v>
      </c>
      <c r="H5" s="45">
        <v>3</v>
      </c>
      <c r="I5" s="88">
        <v>3</v>
      </c>
      <c r="J5" s="68">
        <f t="shared" si="2"/>
        <v>2</v>
      </c>
      <c r="K5" s="76">
        <v>90.476190476190482</v>
      </c>
      <c r="L5" s="68">
        <f t="shared" si="3"/>
        <v>4</v>
      </c>
      <c r="M5" s="70">
        <v>2</v>
      </c>
      <c r="N5" s="70">
        <v>2</v>
      </c>
      <c r="O5" s="68">
        <f t="shared" si="4"/>
        <v>4</v>
      </c>
      <c r="P5" s="43">
        <v>49</v>
      </c>
      <c r="Q5" s="43">
        <v>49</v>
      </c>
      <c r="R5" s="71">
        <f t="shared" si="5"/>
        <v>100</v>
      </c>
      <c r="S5" s="68">
        <f t="shared" si="6"/>
        <v>4</v>
      </c>
      <c r="T5" s="45">
        <v>42</v>
      </c>
      <c r="U5" s="45">
        <v>100</v>
      </c>
      <c r="V5" s="68">
        <f t="shared" si="7"/>
        <v>2</v>
      </c>
      <c r="W5" s="130">
        <v>9</v>
      </c>
      <c r="X5" s="130">
        <v>3</v>
      </c>
      <c r="Y5" s="72">
        <f t="shared" si="0"/>
        <v>18</v>
      </c>
      <c r="Z5" s="72">
        <f t="shared" si="8"/>
        <v>100</v>
      </c>
    </row>
    <row r="6" spans="1:26" ht="30" customHeight="1" x14ac:dyDescent="0.25">
      <c r="A6" s="107" t="s">
        <v>604</v>
      </c>
      <c r="B6" s="73">
        <v>4</v>
      </c>
      <c r="C6" s="108" t="s">
        <v>133</v>
      </c>
      <c r="D6" s="108" t="s">
        <v>309</v>
      </c>
      <c r="E6" s="73" t="s">
        <v>615</v>
      </c>
      <c r="F6" s="68">
        <f t="shared" si="1"/>
        <v>2</v>
      </c>
      <c r="G6" s="45">
        <v>117</v>
      </c>
      <c r="H6" s="45">
        <v>9</v>
      </c>
      <c r="I6" s="88">
        <v>9</v>
      </c>
      <c r="J6" s="68">
        <f t="shared" si="2"/>
        <v>2</v>
      </c>
      <c r="K6" s="76">
        <v>92.063492063492063</v>
      </c>
      <c r="L6" s="68">
        <f t="shared" si="3"/>
        <v>4</v>
      </c>
      <c r="M6" s="70">
        <v>2</v>
      </c>
      <c r="N6" s="70">
        <v>2</v>
      </c>
      <c r="O6" s="68">
        <f t="shared" si="4"/>
        <v>4</v>
      </c>
      <c r="P6" s="43">
        <v>117</v>
      </c>
      <c r="Q6" s="43">
        <v>117</v>
      </c>
      <c r="R6" s="71">
        <f t="shared" si="5"/>
        <v>100</v>
      </c>
      <c r="S6" s="68">
        <f t="shared" si="6"/>
        <v>4</v>
      </c>
      <c r="T6" s="45">
        <v>121</v>
      </c>
      <c r="U6" s="45">
        <v>100</v>
      </c>
      <c r="V6" s="68">
        <f t="shared" si="7"/>
        <v>2</v>
      </c>
      <c r="W6" s="130">
        <v>55</v>
      </c>
      <c r="X6" s="130">
        <v>11</v>
      </c>
      <c r="Y6" s="72">
        <f t="shared" si="0"/>
        <v>18</v>
      </c>
      <c r="Z6" s="72">
        <f t="shared" si="8"/>
        <v>100</v>
      </c>
    </row>
    <row r="7" spans="1:26" ht="30" customHeight="1" x14ac:dyDescent="0.25">
      <c r="A7" s="107" t="s">
        <v>604</v>
      </c>
      <c r="B7" s="73">
        <v>5</v>
      </c>
      <c r="C7" s="108" t="s">
        <v>134</v>
      </c>
      <c r="D7" s="108" t="s">
        <v>308</v>
      </c>
      <c r="E7" s="73" t="s">
        <v>615</v>
      </c>
      <c r="F7" s="68">
        <f t="shared" si="1"/>
        <v>2</v>
      </c>
      <c r="G7" s="45">
        <v>114</v>
      </c>
      <c r="H7" s="45">
        <v>6</v>
      </c>
      <c r="I7" s="88">
        <v>6</v>
      </c>
      <c r="J7" s="68">
        <f t="shared" si="2"/>
        <v>2</v>
      </c>
      <c r="K7" s="76">
        <v>95.238095238095227</v>
      </c>
      <c r="L7" s="68">
        <f t="shared" si="3"/>
        <v>4</v>
      </c>
      <c r="M7" s="70">
        <v>2</v>
      </c>
      <c r="N7" s="70">
        <v>2</v>
      </c>
      <c r="O7" s="68">
        <f t="shared" si="4"/>
        <v>4</v>
      </c>
      <c r="P7" s="43">
        <v>113</v>
      </c>
      <c r="Q7" s="43">
        <v>113</v>
      </c>
      <c r="R7" s="71">
        <f t="shared" si="5"/>
        <v>100</v>
      </c>
      <c r="S7" s="68">
        <f t="shared" si="6"/>
        <v>4</v>
      </c>
      <c r="T7" s="45">
        <v>134</v>
      </c>
      <c r="U7" s="45">
        <v>100</v>
      </c>
      <c r="V7" s="68">
        <f t="shared" si="7"/>
        <v>2</v>
      </c>
      <c r="W7" s="130">
        <v>36</v>
      </c>
      <c r="X7" s="130">
        <v>1</v>
      </c>
      <c r="Y7" s="72">
        <f t="shared" si="0"/>
        <v>18</v>
      </c>
      <c r="Z7" s="72">
        <f t="shared" si="8"/>
        <v>100</v>
      </c>
    </row>
    <row r="8" spans="1:26" ht="30" customHeight="1" x14ac:dyDescent="0.25">
      <c r="A8" s="107" t="s">
        <v>604</v>
      </c>
      <c r="B8" s="73">
        <v>6</v>
      </c>
      <c r="C8" s="108" t="s">
        <v>135</v>
      </c>
      <c r="D8" s="108" t="s">
        <v>306</v>
      </c>
      <c r="E8" s="73" t="s">
        <v>615</v>
      </c>
      <c r="F8" s="68">
        <f t="shared" si="1"/>
        <v>2</v>
      </c>
      <c r="G8" s="45">
        <v>229</v>
      </c>
      <c r="H8" s="45">
        <v>12</v>
      </c>
      <c r="I8" s="88">
        <v>12</v>
      </c>
      <c r="J8" s="68">
        <f t="shared" si="2"/>
        <v>2</v>
      </c>
      <c r="K8" s="76">
        <v>93.650793650793645</v>
      </c>
      <c r="L8" s="68">
        <f t="shared" si="3"/>
        <v>4</v>
      </c>
      <c r="M8" s="70">
        <v>2</v>
      </c>
      <c r="N8" s="70">
        <v>2</v>
      </c>
      <c r="O8" s="68">
        <f t="shared" si="4"/>
        <v>4</v>
      </c>
      <c r="P8" s="43">
        <v>213</v>
      </c>
      <c r="Q8" s="43">
        <v>213</v>
      </c>
      <c r="R8" s="71">
        <f t="shared" si="5"/>
        <v>100</v>
      </c>
      <c r="S8" s="68">
        <f t="shared" si="6"/>
        <v>4</v>
      </c>
      <c r="T8" s="45">
        <v>222</v>
      </c>
      <c r="U8" s="45">
        <v>99</v>
      </c>
      <c r="V8" s="68">
        <f t="shared" si="7"/>
        <v>2</v>
      </c>
      <c r="W8" s="130">
        <v>24</v>
      </c>
      <c r="X8" s="130">
        <v>0</v>
      </c>
      <c r="Y8" s="72">
        <f t="shared" si="0"/>
        <v>18</v>
      </c>
      <c r="Z8" s="72">
        <f t="shared" si="8"/>
        <v>100</v>
      </c>
    </row>
    <row r="9" spans="1:26" ht="30" customHeight="1" x14ac:dyDescent="0.25">
      <c r="A9" s="107" t="s">
        <v>604</v>
      </c>
      <c r="B9" s="73">
        <v>7</v>
      </c>
      <c r="C9" s="108" t="s">
        <v>132</v>
      </c>
      <c r="D9" s="108" t="s">
        <v>303</v>
      </c>
      <c r="E9" s="73" t="s">
        <v>615</v>
      </c>
      <c r="F9" s="68">
        <f t="shared" si="1"/>
        <v>2</v>
      </c>
      <c r="G9" s="45">
        <v>171</v>
      </c>
      <c r="H9" s="45">
        <v>10</v>
      </c>
      <c r="I9" s="88">
        <v>10</v>
      </c>
      <c r="J9" s="68">
        <f t="shared" si="2"/>
        <v>2</v>
      </c>
      <c r="K9" s="76">
        <v>96.825396825396822</v>
      </c>
      <c r="L9" s="68">
        <f t="shared" si="3"/>
        <v>4</v>
      </c>
      <c r="M9" s="70">
        <v>2</v>
      </c>
      <c r="N9" s="70">
        <v>2</v>
      </c>
      <c r="O9" s="68">
        <f t="shared" si="4"/>
        <v>4</v>
      </c>
      <c r="P9" s="43">
        <v>171</v>
      </c>
      <c r="Q9" s="43">
        <v>171</v>
      </c>
      <c r="R9" s="71">
        <f t="shared" si="5"/>
        <v>100</v>
      </c>
      <c r="S9" s="68">
        <f t="shared" si="6"/>
        <v>4</v>
      </c>
      <c r="T9" s="45">
        <v>162</v>
      </c>
      <c r="U9" s="45">
        <v>99</v>
      </c>
      <c r="V9" s="68">
        <f t="shared" si="7"/>
        <v>2</v>
      </c>
      <c r="W9" s="130">
        <v>38</v>
      </c>
      <c r="X9" s="130">
        <v>7</v>
      </c>
      <c r="Y9" s="72">
        <f t="shared" si="0"/>
        <v>18</v>
      </c>
      <c r="Z9" s="72">
        <f t="shared" si="8"/>
        <v>100</v>
      </c>
    </row>
    <row r="10" spans="1:26" ht="30" customHeight="1" x14ac:dyDescent="0.25">
      <c r="A10" s="107" t="s">
        <v>604</v>
      </c>
      <c r="B10" s="73">
        <v>8</v>
      </c>
      <c r="C10" s="108" t="s">
        <v>138</v>
      </c>
      <c r="D10" s="108" t="s">
        <v>307</v>
      </c>
      <c r="E10" s="73" t="s">
        <v>615</v>
      </c>
      <c r="F10" s="68">
        <f t="shared" si="1"/>
        <v>2</v>
      </c>
      <c r="G10" s="45">
        <v>10</v>
      </c>
      <c r="H10" s="45">
        <v>2</v>
      </c>
      <c r="I10" s="88">
        <v>2</v>
      </c>
      <c r="J10" s="68">
        <f t="shared" si="2"/>
        <v>2</v>
      </c>
      <c r="K10" s="76">
        <v>92.063492063492063</v>
      </c>
      <c r="L10" s="68">
        <f t="shared" si="3"/>
        <v>4</v>
      </c>
      <c r="M10" s="70">
        <v>1</v>
      </c>
      <c r="N10" s="70">
        <v>1</v>
      </c>
      <c r="O10" s="68">
        <f t="shared" si="4"/>
        <v>2</v>
      </c>
      <c r="P10" s="43">
        <v>10</v>
      </c>
      <c r="Q10" s="43">
        <v>10</v>
      </c>
      <c r="R10" s="71">
        <f t="shared" si="5"/>
        <v>100</v>
      </c>
      <c r="S10" s="68">
        <f t="shared" si="6"/>
        <v>4</v>
      </c>
      <c r="T10" s="45">
        <v>10</v>
      </c>
      <c r="U10" s="45">
        <v>100</v>
      </c>
      <c r="V10" s="68">
        <f t="shared" si="7"/>
        <v>2</v>
      </c>
      <c r="W10" s="130">
        <v>58</v>
      </c>
      <c r="X10" s="130">
        <v>4</v>
      </c>
      <c r="Y10" s="72">
        <f t="shared" si="0"/>
        <v>16</v>
      </c>
      <c r="Z10" s="72">
        <f t="shared" si="8"/>
        <v>89</v>
      </c>
    </row>
    <row r="11" spans="1:26" ht="30" customHeight="1" thickBot="1" x14ac:dyDescent="0.3">
      <c r="C11" s="157" t="s">
        <v>51</v>
      </c>
      <c r="D11" s="158"/>
      <c r="F11" s="11"/>
      <c r="G11" s="36">
        <f>SUM(G3:G10)</f>
        <v>997</v>
      </c>
      <c r="H11" s="36">
        <f>SUM(H3:H10)</f>
        <v>63</v>
      </c>
      <c r="I11" s="36">
        <f>SUM(I3:I10)</f>
        <v>63</v>
      </c>
      <c r="J11" s="11"/>
      <c r="K11" s="35"/>
      <c r="L11" s="11"/>
      <c r="M11" s="32"/>
      <c r="N11" s="32"/>
      <c r="O11" s="11"/>
      <c r="S11" s="11"/>
      <c r="Y11" s="12"/>
      <c r="Z11" s="12"/>
    </row>
    <row r="12" spans="1:26" ht="15" thickBot="1" x14ac:dyDescent="0.3">
      <c r="M12" s="32"/>
      <c r="N12" s="32"/>
      <c r="U12" s="162" t="s">
        <v>50</v>
      </c>
      <c r="V12" s="176"/>
      <c r="W12" s="176"/>
      <c r="X12" s="177"/>
      <c r="Y12" s="9">
        <f>AVERAGE(Y3:Y9)</f>
        <v>18</v>
      </c>
      <c r="Z12" s="10">
        <f>ROUND(Y12/$Y$2*100,0)</f>
        <v>100</v>
      </c>
    </row>
    <row r="13" spans="1:26" x14ac:dyDescent="0.25">
      <c r="M13" s="32"/>
      <c r="N13" s="32"/>
    </row>
    <row r="16" spans="1:26" x14ac:dyDescent="0.2">
      <c r="G16" s="179"/>
      <c r="H16" s="179"/>
    </row>
    <row r="17" spans="7:11" x14ac:dyDescent="0.2">
      <c r="G17" s="179"/>
      <c r="H17" s="179"/>
    </row>
    <row r="18" spans="7:11" x14ac:dyDescent="0.2">
      <c r="G18" s="179"/>
      <c r="H18" s="179"/>
    </row>
    <row r="19" spans="7:11" x14ac:dyDescent="0.2">
      <c r="G19" s="179"/>
      <c r="H19" s="179"/>
      <c r="K19" s="35"/>
    </row>
    <row r="20" spans="7:11" x14ac:dyDescent="0.2">
      <c r="G20" s="179"/>
      <c r="H20" s="179"/>
    </row>
    <row r="21" spans="7:11" x14ac:dyDescent="0.2">
      <c r="G21" s="179"/>
      <c r="H21" s="179"/>
    </row>
    <row r="22" spans="7:11" x14ac:dyDescent="0.2">
      <c r="G22" s="179"/>
      <c r="H22" s="179"/>
    </row>
    <row r="23" spans="7:11" x14ac:dyDescent="0.2">
      <c r="G23" s="179"/>
      <c r="H23" s="179"/>
    </row>
    <row r="24" spans="7:11" x14ac:dyDescent="0.2">
      <c r="G24" s="179"/>
      <c r="H24" s="179"/>
    </row>
  </sheetData>
  <autoFilter ref="A1:Z10">
    <sortState ref="A3:AA11">
      <sortCondition ref="B3"/>
    </sortState>
  </autoFilter>
  <sortState ref="A1:AA11">
    <sortCondition descending="1" ref="Z3"/>
  </sortState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15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U26" sqref="U26"/>
    </sheetView>
  </sheetViews>
  <sheetFormatPr defaultColWidth="8.85546875" defaultRowHeight="14.25" x14ac:dyDescent="0.2"/>
  <cols>
    <col min="1" max="1" width="31.140625" style="185" customWidth="1"/>
    <col min="2" max="2" width="4.42578125" style="185" customWidth="1"/>
    <col min="3" max="3" width="37.7109375" style="185" customWidth="1"/>
    <col min="4" max="4" width="32.42578125" style="185" customWidth="1"/>
    <col min="5" max="5" width="15.42578125" style="185" customWidth="1"/>
    <col min="6" max="6" width="5.7109375" style="185" customWidth="1"/>
    <col min="7" max="7" width="13.42578125" style="185" customWidth="1"/>
    <col min="8" max="8" width="11.85546875" style="185" customWidth="1"/>
    <col min="9" max="9" width="12.85546875" style="185" customWidth="1"/>
    <col min="10" max="10" width="10" style="185" customWidth="1"/>
    <col min="11" max="11" width="12.140625" style="185" customWidth="1"/>
    <col min="12" max="12" width="9" style="185" customWidth="1"/>
    <col min="13" max="14" width="16.140625" style="145" customWidth="1"/>
    <col min="15" max="15" width="9" style="185" customWidth="1"/>
    <col min="16" max="17" width="14.85546875" style="185" customWidth="1"/>
    <col min="18" max="19" width="10" style="185" customWidth="1"/>
    <col min="20" max="20" width="11.28515625" style="185" customWidth="1"/>
    <col min="21" max="21" width="14" style="185" customWidth="1"/>
    <col min="22" max="22" width="6.140625" style="185" bestFit="1" customWidth="1"/>
    <col min="23" max="24" width="13.42578125" style="185" bestFit="1" customWidth="1"/>
    <col min="25" max="25" width="10" style="185" bestFit="1" customWidth="1"/>
    <col min="26" max="26" width="7.7109375" style="185" customWidth="1"/>
    <col min="27" max="16384" width="8.85546875" style="185"/>
  </cols>
  <sheetData>
    <row r="1" spans="1:26" ht="120" x14ac:dyDescent="0.2">
      <c r="A1" s="182" t="s">
        <v>35</v>
      </c>
      <c r="B1" s="183"/>
      <c r="C1" s="184" t="s">
        <v>36</v>
      </c>
      <c r="D1" s="184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86"/>
      <c r="C2" s="187"/>
      <c r="D2" s="187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s="188" customFormat="1" ht="45.75" customHeight="1" x14ac:dyDescent="0.2">
      <c r="A3" s="110" t="s">
        <v>605</v>
      </c>
      <c r="B3" s="111">
        <v>1</v>
      </c>
      <c r="C3" s="108" t="s">
        <v>155</v>
      </c>
      <c r="D3" s="108" t="s">
        <v>310</v>
      </c>
      <c r="E3" s="73" t="s">
        <v>615</v>
      </c>
      <c r="F3" s="68">
        <f>IF(E3="25/26",2,0)</f>
        <v>2</v>
      </c>
      <c r="G3" s="45">
        <v>222</v>
      </c>
      <c r="H3" s="45">
        <v>12</v>
      </c>
      <c r="I3" s="90">
        <v>12</v>
      </c>
      <c r="J3" s="82">
        <f>IF(ABS((H3-I3)/I3)&lt;=0.1,2,IF(AND(ABS((H3-I3)/I3)&gt;0.1,ABS((H3-I3)/I3)&lt;=0.2),1,0))</f>
        <v>2</v>
      </c>
      <c r="K3" s="76">
        <v>98.412698412698404</v>
      </c>
      <c r="L3" s="82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196</v>
      </c>
      <c r="Q3" s="43">
        <v>196</v>
      </c>
      <c r="R3" s="83">
        <f>ROUND(Q3/P3*100,0)</f>
        <v>100</v>
      </c>
      <c r="S3" s="82">
        <f>IF(R3&gt;90,4,IF(AND(R3&gt;80,R3&lt;=90),3,IF(AND(R3&gt;=50,R3&lt;=80),2,IF(AND(R3&gt;=10,R3&lt;50),1,0))))</f>
        <v>4</v>
      </c>
      <c r="T3" s="45">
        <v>257</v>
      </c>
      <c r="U3" s="45">
        <v>100</v>
      </c>
      <c r="V3" s="68">
        <f>IF(U3&gt;=90,2,IF(U3&gt;=80,1,0))</f>
        <v>2</v>
      </c>
      <c r="W3" s="130">
        <v>170</v>
      </c>
      <c r="X3" s="130">
        <v>8</v>
      </c>
      <c r="Y3" s="72">
        <f>F3+J3+L3+O3+S3+V3</f>
        <v>18</v>
      </c>
      <c r="Z3" s="72">
        <f>ROUND(Y3/$Y$2*100,0)</f>
        <v>100</v>
      </c>
    </row>
    <row r="4" spans="1:26" s="188" customFormat="1" ht="36.75" customHeight="1" x14ac:dyDescent="0.2">
      <c r="A4" s="110" t="s">
        <v>605</v>
      </c>
      <c r="B4" s="111">
        <v>2</v>
      </c>
      <c r="C4" s="108" t="s">
        <v>162</v>
      </c>
      <c r="D4" s="108" t="s">
        <v>252</v>
      </c>
      <c r="E4" s="73" t="s">
        <v>615</v>
      </c>
      <c r="F4" s="68">
        <f>IF(E4="25/26",2,0)</f>
        <v>2</v>
      </c>
      <c r="G4" s="45">
        <v>70</v>
      </c>
      <c r="H4" s="45">
        <v>6</v>
      </c>
      <c r="I4" s="90">
        <v>6</v>
      </c>
      <c r="J4" s="82">
        <f>IF(ABS((H4-I4)/I4)&lt;=0.1,2,IF(AND(ABS((H4-I4)/I4)&gt;0.1,ABS((H4-I4)/I4)&lt;=0.2),1,0))</f>
        <v>2</v>
      </c>
      <c r="K4" s="76">
        <v>96.825396825396822</v>
      </c>
      <c r="L4" s="82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69</v>
      </c>
      <c r="Q4" s="43">
        <v>69</v>
      </c>
      <c r="R4" s="83">
        <f>ROUND(Q4/P4*100,0)</f>
        <v>100</v>
      </c>
      <c r="S4" s="82">
        <f>IF(R4&gt;90,4,IF(AND(R4&gt;80,R4&lt;=90),3,IF(AND(R4&gt;=50,R4&lt;=80),2,IF(AND(R4&gt;=10,R4&lt;50),1,0))))</f>
        <v>4</v>
      </c>
      <c r="T4" s="45">
        <v>58</v>
      </c>
      <c r="U4" s="45">
        <v>100</v>
      </c>
      <c r="V4" s="68">
        <f>IF(U4&gt;=90,2,IF(U4&gt;=80,1,0))</f>
        <v>2</v>
      </c>
      <c r="W4" s="130">
        <v>10</v>
      </c>
      <c r="X4" s="130">
        <v>0</v>
      </c>
      <c r="Y4" s="72">
        <f>F4+J4+L4+O4+S4+V4</f>
        <v>18</v>
      </c>
      <c r="Z4" s="72">
        <f>ROUND(Y4/$Y$2*100,0)</f>
        <v>100</v>
      </c>
    </row>
    <row r="5" spans="1:26" s="188" customFormat="1" ht="28.5" x14ac:dyDescent="0.2">
      <c r="A5" s="110" t="s">
        <v>605</v>
      </c>
      <c r="B5" s="111">
        <v>4</v>
      </c>
      <c r="C5" s="108" t="s">
        <v>164</v>
      </c>
      <c r="D5" s="108" t="s">
        <v>315</v>
      </c>
      <c r="E5" s="73" t="s">
        <v>615</v>
      </c>
      <c r="F5" s="68">
        <f>IF(E5="25/26",2,0)</f>
        <v>2</v>
      </c>
      <c r="G5" s="45">
        <v>2</v>
      </c>
      <c r="H5" s="45">
        <v>1</v>
      </c>
      <c r="I5" s="90">
        <v>1</v>
      </c>
      <c r="J5" s="82">
        <f>IF(ABS((H5-I5)/I5)&lt;=0.1,2,IF(AND(ABS((H5-I5)/I5)&gt;0.1,ABS((H5-I5)/I5)&lt;=0.2),1,0))</f>
        <v>2</v>
      </c>
      <c r="K5" s="76">
        <v>96.825396825396822</v>
      </c>
      <c r="L5" s="82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1</v>
      </c>
      <c r="Q5" s="43">
        <v>1</v>
      </c>
      <c r="R5" s="83">
        <f>ROUND(Q5/P5*100,0)</f>
        <v>100</v>
      </c>
      <c r="S5" s="82">
        <f>IF(R5&gt;90,4,IF(AND(R5&gt;80,R5&lt;=90),3,IF(AND(R5&gt;=50,R5&lt;=80),2,IF(AND(R5&gt;=10,R5&lt;50),1,0))))</f>
        <v>4</v>
      </c>
      <c r="T5" s="45">
        <v>2</v>
      </c>
      <c r="U5" s="45">
        <v>100</v>
      </c>
      <c r="V5" s="68">
        <f>IF(U5&gt;=90,2,IF(U5&gt;=80,1,0))</f>
        <v>2</v>
      </c>
      <c r="W5" s="125">
        <v>15</v>
      </c>
      <c r="X5" s="45">
        <v>0</v>
      </c>
      <c r="Y5" s="72">
        <f>F5+J5+L5+O5+S5+V5</f>
        <v>18</v>
      </c>
      <c r="Z5" s="72">
        <f>ROUND(Y5/$Y$2*100,0)</f>
        <v>100</v>
      </c>
    </row>
    <row r="6" spans="1:26" s="188" customFormat="1" ht="30" customHeight="1" x14ac:dyDescent="0.2">
      <c r="A6" s="110" t="s">
        <v>605</v>
      </c>
      <c r="B6" s="111">
        <v>6</v>
      </c>
      <c r="C6" s="108" t="s">
        <v>161</v>
      </c>
      <c r="D6" s="108" t="s">
        <v>226</v>
      </c>
      <c r="E6" s="73" t="s">
        <v>615</v>
      </c>
      <c r="F6" s="68">
        <f>IF(E6="25/26",2,0)</f>
        <v>2</v>
      </c>
      <c r="G6" s="45">
        <v>119</v>
      </c>
      <c r="H6" s="45">
        <v>6</v>
      </c>
      <c r="I6" s="90">
        <v>6</v>
      </c>
      <c r="J6" s="82">
        <f>IF(ABS((H6-I6)/I6)&lt;=0.1,2,IF(AND(ABS((H6-I6)/I6)&gt;0.1,ABS((H6-I6)/I6)&lt;=0.2),1,0))</f>
        <v>2</v>
      </c>
      <c r="K6" s="76">
        <v>92.063492063492063</v>
      </c>
      <c r="L6" s="82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43">
        <v>104</v>
      </c>
      <c r="Q6" s="43">
        <v>104</v>
      </c>
      <c r="R6" s="83">
        <f>ROUND(Q6/P6*100,0)</f>
        <v>100</v>
      </c>
      <c r="S6" s="82">
        <f>IF(R6&gt;90,4,IF(AND(R6&gt;80,R6&lt;=90),3,IF(AND(R6&gt;=50,R6&lt;=80),2,IF(AND(R6&gt;=10,R6&lt;50),1,0))))</f>
        <v>4</v>
      </c>
      <c r="T6" s="45">
        <v>140</v>
      </c>
      <c r="U6" s="45">
        <v>100</v>
      </c>
      <c r="V6" s="68">
        <f>IF(U6&gt;=90,2,IF(U6&gt;=80,1,0))</f>
        <v>2</v>
      </c>
      <c r="W6" s="130">
        <v>161</v>
      </c>
      <c r="X6" s="130">
        <v>14</v>
      </c>
      <c r="Y6" s="72">
        <f>F6+J6+L6+O6+S6+V6</f>
        <v>18</v>
      </c>
      <c r="Z6" s="72">
        <f>ROUND(Y6/$Y$2*100,0)</f>
        <v>100</v>
      </c>
    </row>
    <row r="7" spans="1:26" s="188" customFormat="1" ht="30" customHeight="1" x14ac:dyDescent="0.2">
      <c r="A7" s="110" t="s">
        <v>605</v>
      </c>
      <c r="B7" s="111">
        <v>7</v>
      </c>
      <c r="C7" s="108" t="s">
        <v>157</v>
      </c>
      <c r="D7" s="108" t="s">
        <v>313</v>
      </c>
      <c r="E7" s="124" t="s">
        <v>615</v>
      </c>
      <c r="F7" s="68">
        <f>IF(E7="25/26",2,0)</f>
        <v>2</v>
      </c>
      <c r="G7" s="45">
        <v>22</v>
      </c>
      <c r="H7" s="45">
        <v>2</v>
      </c>
      <c r="I7" s="90">
        <v>2</v>
      </c>
      <c r="J7" s="82">
        <f>IF(ABS((H7-I7)/I7)&lt;=0.1,2,IF(AND(ABS((H7-I7)/I7)&gt;0.1,ABS((H7-I7)/I7)&lt;=0.2),1,0))</f>
        <v>2</v>
      </c>
      <c r="K7" s="76">
        <v>93.650793650793645</v>
      </c>
      <c r="L7" s="82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43">
        <v>22</v>
      </c>
      <c r="Q7" s="43">
        <v>22</v>
      </c>
      <c r="R7" s="83">
        <f>ROUND(Q7/P7*100,0)</f>
        <v>100</v>
      </c>
      <c r="S7" s="82">
        <f>IF(R7&gt;90,4,IF(AND(R7&gt;80,R7&lt;=90),3,IF(AND(R7&gt;=50,R7&lt;=80),2,IF(AND(R7&gt;=10,R7&lt;50),1,0))))</f>
        <v>4</v>
      </c>
      <c r="T7" s="45">
        <v>19</v>
      </c>
      <c r="U7" s="45">
        <v>95</v>
      </c>
      <c r="V7" s="68">
        <f>IF(U7&gt;=90,2,IF(U7&gt;=80,1,0))</f>
        <v>2</v>
      </c>
      <c r="W7" s="130">
        <v>24</v>
      </c>
      <c r="X7" s="130">
        <v>0</v>
      </c>
      <c r="Y7" s="72">
        <f>F7+J7+L7+O7+S7+V7</f>
        <v>18</v>
      </c>
      <c r="Z7" s="72">
        <f>ROUND(Y7/$Y$2*100,0)</f>
        <v>100</v>
      </c>
    </row>
    <row r="8" spans="1:26" s="188" customFormat="1" ht="30" customHeight="1" x14ac:dyDescent="0.2">
      <c r="A8" s="110" t="s">
        <v>605</v>
      </c>
      <c r="B8" s="111">
        <v>8</v>
      </c>
      <c r="C8" s="108" t="s">
        <v>158</v>
      </c>
      <c r="D8" s="108" t="s">
        <v>316</v>
      </c>
      <c r="E8" s="73" t="s">
        <v>615</v>
      </c>
      <c r="F8" s="68">
        <f>IF(E8="25/26",2,0)</f>
        <v>2</v>
      </c>
      <c r="G8" s="45">
        <v>208</v>
      </c>
      <c r="H8" s="45">
        <v>11</v>
      </c>
      <c r="I8" s="90">
        <v>11</v>
      </c>
      <c r="J8" s="82">
        <f>IF(ABS((H8-I8)/I8)&lt;=0.1,2,IF(AND(ABS((H8-I8)/I8)&gt;0.1,ABS((H8-I8)/I8)&lt;=0.2),1,0))</f>
        <v>2</v>
      </c>
      <c r="K8" s="76">
        <v>90.476190476190482</v>
      </c>
      <c r="L8" s="82">
        <f>IF(K8&gt;90,4,IF(AND(K8&gt;80,K8&lt;=90),3,IF(AND(K8&gt;=50,K8&lt;=80),2,IF(AND(K8&gt;=10,K8&lt;50),1,0))))</f>
        <v>4</v>
      </c>
      <c r="M8" s="70">
        <v>2</v>
      </c>
      <c r="N8" s="70">
        <v>2</v>
      </c>
      <c r="O8" s="68">
        <f>SUM(M8:N8)</f>
        <v>4</v>
      </c>
      <c r="P8" s="43">
        <v>177</v>
      </c>
      <c r="Q8" s="43">
        <v>177</v>
      </c>
      <c r="R8" s="83">
        <f>ROUND(Q8/P8*100,0)</f>
        <v>100</v>
      </c>
      <c r="S8" s="82">
        <f>IF(R8&gt;90,4,IF(AND(R8&gt;80,R8&lt;=90),3,IF(AND(R8&gt;=50,R8&lt;=80),2,IF(AND(R8&gt;=10,R8&lt;50),1,0))))</f>
        <v>4</v>
      </c>
      <c r="T8" s="45">
        <v>197</v>
      </c>
      <c r="U8" s="45">
        <v>100</v>
      </c>
      <c r="V8" s="68">
        <f>IF(U8&gt;=90,2,IF(U8&gt;=80,1,0))</f>
        <v>2</v>
      </c>
      <c r="W8" s="130">
        <v>177</v>
      </c>
      <c r="X8" s="130">
        <v>25</v>
      </c>
      <c r="Y8" s="72">
        <f>F8+J8+L8+O8+S8+V8</f>
        <v>18</v>
      </c>
      <c r="Z8" s="72">
        <f>ROUND(Y8/$Y$2*100,0)</f>
        <v>100</v>
      </c>
    </row>
    <row r="9" spans="1:26" s="188" customFormat="1" ht="30" customHeight="1" x14ac:dyDescent="0.2">
      <c r="A9" s="110" t="s">
        <v>605</v>
      </c>
      <c r="B9" s="111">
        <v>9</v>
      </c>
      <c r="C9" s="108" t="s">
        <v>159</v>
      </c>
      <c r="D9" s="108" t="s">
        <v>314</v>
      </c>
      <c r="E9" s="73" t="s">
        <v>615</v>
      </c>
      <c r="F9" s="68">
        <f>IF(E9="25/26",2,0)</f>
        <v>2</v>
      </c>
      <c r="G9" s="45">
        <v>53</v>
      </c>
      <c r="H9" s="45">
        <v>4</v>
      </c>
      <c r="I9" s="90">
        <v>4</v>
      </c>
      <c r="J9" s="82">
        <f>IF(ABS((H9-I9)/I9)&lt;=0.1,2,IF(AND(ABS((H9-I9)/I9)&gt;0.1,ABS((H9-I9)/I9)&lt;=0.2),1,0))</f>
        <v>2</v>
      </c>
      <c r="K9" s="76">
        <v>93.650793650793645</v>
      </c>
      <c r="L9" s="82">
        <f>IF(K9&gt;90,4,IF(AND(K9&gt;80,K9&lt;=90),3,IF(AND(K9&gt;=50,K9&lt;=80),2,IF(AND(K9&gt;=10,K9&lt;50),1,0))))</f>
        <v>4</v>
      </c>
      <c r="M9" s="70">
        <v>2</v>
      </c>
      <c r="N9" s="70">
        <v>2</v>
      </c>
      <c r="O9" s="68">
        <f>SUM(M9:N9)</f>
        <v>4</v>
      </c>
      <c r="P9" s="43">
        <v>44</v>
      </c>
      <c r="Q9" s="43">
        <v>44</v>
      </c>
      <c r="R9" s="83">
        <f>ROUND(Q9/P9*100,0)</f>
        <v>100</v>
      </c>
      <c r="S9" s="82">
        <f>IF(R9&gt;90,4,IF(AND(R9&gt;80,R9&lt;=90),3,IF(AND(R9&gt;=50,R9&lt;=80),2,IF(AND(R9&gt;=10,R9&lt;50),1,0))))</f>
        <v>4</v>
      </c>
      <c r="T9" s="45">
        <v>55</v>
      </c>
      <c r="U9" s="45">
        <v>100</v>
      </c>
      <c r="V9" s="68">
        <f>IF(U9&gt;=90,2,IF(U9&gt;=80,1,0))</f>
        <v>2</v>
      </c>
      <c r="W9" s="130">
        <v>177</v>
      </c>
      <c r="X9" s="130">
        <v>0</v>
      </c>
      <c r="Y9" s="72">
        <f>F9+J9+L9+O9+S9+V9</f>
        <v>18</v>
      </c>
      <c r="Z9" s="72">
        <f>ROUND(Y9/$Y$2*100,0)</f>
        <v>100</v>
      </c>
    </row>
    <row r="10" spans="1:26" s="188" customFormat="1" ht="42.75" x14ac:dyDescent="0.2">
      <c r="A10" s="110" t="s">
        <v>605</v>
      </c>
      <c r="B10" s="111">
        <v>10</v>
      </c>
      <c r="C10" s="108" t="s">
        <v>160</v>
      </c>
      <c r="D10" s="108" t="s">
        <v>317</v>
      </c>
      <c r="E10" s="73" t="s">
        <v>615</v>
      </c>
      <c r="F10" s="68">
        <f>IF(E10="25/26",2,0)</f>
        <v>2</v>
      </c>
      <c r="G10" s="45">
        <v>121</v>
      </c>
      <c r="H10" s="45">
        <v>6</v>
      </c>
      <c r="I10" s="90">
        <v>6</v>
      </c>
      <c r="J10" s="82">
        <f>IF(ABS((H10-I10)/I10)&lt;=0.1,2,IF(AND(ABS((H10-I10)/I10)&gt;0.1,ABS((H10-I10)/I10)&lt;=0.2),1,0))</f>
        <v>2</v>
      </c>
      <c r="K10" s="76">
        <v>95.238095238095227</v>
      </c>
      <c r="L10" s="82">
        <f>IF(K10&gt;90,4,IF(AND(K10&gt;80,K10&lt;=90),3,IF(AND(K10&gt;=50,K10&lt;=80),2,IF(AND(K10&gt;=10,K10&lt;50),1,0))))</f>
        <v>4</v>
      </c>
      <c r="M10" s="70">
        <v>2</v>
      </c>
      <c r="N10" s="70">
        <v>2</v>
      </c>
      <c r="O10" s="68">
        <f>SUM(M10:N10)</f>
        <v>4</v>
      </c>
      <c r="P10" s="43">
        <v>106</v>
      </c>
      <c r="Q10" s="43">
        <v>106</v>
      </c>
      <c r="R10" s="83">
        <f>ROUND(Q10/P10*100,0)</f>
        <v>100</v>
      </c>
      <c r="S10" s="82">
        <f>IF(R10&gt;90,4,IF(AND(R10&gt;80,R10&lt;=90),3,IF(AND(R10&gt;=50,R10&lt;=80),2,IF(AND(R10&gt;=10,R10&lt;50),1,0))))</f>
        <v>4</v>
      </c>
      <c r="T10" s="45">
        <v>107</v>
      </c>
      <c r="U10" s="45">
        <v>100</v>
      </c>
      <c r="V10" s="68">
        <f>IF(U10&gt;=90,2,IF(U10&gt;=80,1,0))</f>
        <v>2</v>
      </c>
      <c r="W10" s="130">
        <v>201</v>
      </c>
      <c r="X10" s="130">
        <v>36</v>
      </c>
      <c r="Y10" s="72">
        <f>F10+J10+L10+O10+S10+V10</f>
        <v>18</v>
      </c>
      <c r="Z10" s="72">
        <f>ROUND(Y10/$Y$2*100,0)</f>
        <v>100</v>
      </c>
    </row>
    <row r="11" spans="1:26" s="188" customFormat="1" ht="28.5" x14ac:dyDescent="0.2">
      <c r="A11" s="110" t="s">
        <v>605</v>
      </c>
      <c r="B11" s="111">
        <v>5</v>
      </c>
      <c r="C11" s="108" t="s">
        <v>163</v>
      </c>
      <c r="D11" s="108" t="s">
        <v>312</v>
      </c>
      <c r="E11" s="73" t="s">
        <v>615</v>
      </c>
      <c r="F11" s="68">
        <f>IF(E11="25/26",2,0)</f>
        <v>2</v>
      </c>
      <c r="G11" s="45">
        <v>13</v>
      </c>
      <c r="H11" s="45">
        <v>1</v>
      </c>
      <c r="I11" s="90">
        <v>1</v>
      </c>
      <c r="J11" s="82">
        <f>IF(ABS((H11-I11)/I11)&lt;=0.1,2,IF(AND(ABS((H11-I11)/I11)&gt;0.1,ABS((H11-I11)/I11)&lt;=0.2),1,0))</f>
        <v>2</v>
      </c>
      <c r="K11" s="76">
        <v>88.888888888888886</v>
      </c>
      <c r="L11" s="82">
        <f>IF(K11&gt;90,4,IF(AND(K11&gt;80,K11&lt;=90),3,IF(AND(K11&gt;=50,K11&lt;=80),2,IF(AND(K11&gt;=10,K11&lt;50),1,0))))</f>
        <v>3</v>
      </c>
      <c r="M11" s="70">
        <v>2</v>
      </c>
      <c r="N11" s="70">
        <v>2</v>
      </c>
      <c r="O11" s="68">
        <f>SUM(M11:N11)</f>
        <v>4</v>
      </c>
      <c r="P11" s="43">
        <v>10</v>
      </c>
      <c r="Q11" s="43">
        <v>10</v>
      </c>
      <c r="R11" s="83">
        <f>ROUND(Q11/P11*100,0)</f>
        <v>100</v>
      </c>
      <c r="S11" s="82">
        <f>IF(R11&gt;90,4,IF(AND(R11&gt;80,R11&lt;=90),3,IF(AND(R11&gt;=50,R11&lt;=80),2,IF(AND(R11&gt;=10,R11&lt;50),1,0))))</f>
        <v>4</v>
      </c>
      <c r="T11" s="45">
        <v>10</v>
      </c>
      <c r="U11" s="45">
        <v>100</v>
      </c>
      <c r="V11" s="68">
        <f>IF(U11&gt;=90,2,IF(U11&gt;=80,1,0))</f>
        <v>2</v>
      </c>
      <c r="W11" s="125">
        <v>41</v>
      </c>
      <c r="X11" s="45">
        <v>0</v>
      </c>
      <c r="Y11" s="72">
        <f>F11+J11+L11+O11+S11+V11</f>
        <v>17</v>
      </c>
      <c r="Z11" s="72">
        <f>ROUND(Y11/$Y$2*100,0)</f>
        <v>94</v>
      </c>
    </row>
    <row r="12" spans="1:26" s="188" customFormat="1" ht="42.75" x14ac:dyDescent="0.2">
      <c r="A12" s="110" t="s">
        <v>605</v>
      </c>
      <c r="B12" s="111">
        <v>3</v>
      </c>
      <c r="C12" s="108" t="s">
        <v>156</v>
      </c>
      <c r="D12" s="108" t="s">
        <v>311</v>
      </c>
      <c r="E12" s="73" t="s">
        <v>615</v>
      </c>
      <c r="F12" s="68">
        <f>IF(E12="25/26",2,0)</f>
        <v>2</v>
      </c>
      <c r="G12" s="45">
        <v>160</v>
      </c>
      <c r="H12" s="45">
        <v>9</v>
      </c>
      <c r="I12" s="90">
        <v>9</v>
      </c>
      <c r="J12" s="82">
        <f>IF(ABS((H12-I12)/I12)&lt;=0.1,2,IF(AND(ABS((H12-I12)/I12)&gt;0.1,ABS((H12-I12)/I12)&lt;=0.2),1,0))</f>
        <v>2</v>
      </c>
      <c r="K12" s="76">
        <v>95.238095238095227</v>
      </c>
      <c r="L12" s="82">
        <f>IF(K12&gt;90,4,IF(AND(K12&gt;80,K12&lt;=90),3,IF(AND(K12&gt;=50,K12&lt;=80),2,IF(AND(K12&gt;=10,K12&lt;50),1,0))))</f>
        <v>4</v>
      </c>
      <c r="M12" s="70">
        <v>1</v>
      </c>
      <c r="N12" s="70">
        <v>1</v>
      </c>
      <c r="O12" s="68">
        <f>SUM(M12:N12)</f>
        <v>2</v>
      </c>
      <c r="P12" s="43">
        <v>161</v>
      </c>
      <c r="Q12" s="43">
        <v>161</v>
      </c>
      <c r="R12" s="83">
        <f>ROUND(Q12/P12*100,0)</f>
        <v>100</v>
      </c>
      <c r="S12" s="82">
        <f>IF(R12&gt;90,4,IF(AND(R12&gt;80,R12&lt;=90),3,IF(AND(R12&gt;=50,R12&lt;=80),2,IF(AND(R12&gt;=10,R12&lt;50),1,0))))</f>
        <v>4</v>
      </c>
      <c r="T12" s="45">
        <v>151</v>
      </c>
      <c r="U12" s="45">
        <v>100</v>
      </c>
      <c r="V12" s="68">
        <f>IF(U12&gt;=90,2,IF(U12&gt;=80,1,0))</f>
        <v>2</v>
      </c>
      <c r="W12" s="130">
        <v>377</v>
      </c>
      <c r="X12" s="130">
        <v>76</v>
      </c>
      <c r="Y12" s="72">
        <f>F12+J12+L12+O12+S12+V12</f>
        <v>16</v>
      </c>
      <c r="Z12" s="72">
        <f>ROUND(Y12/$Y$2*100,0)</f>
        <v>89</v>
      </c>
    </row>
    <row r="13" spans="1:26" s="39" customFormat="1" ht="17.25" customHeight="1" x14ac:dyDescent="0.25">
      <c r="C13" s="157" t="s">
        <v>51</v>
      </c>
      <c r="D13" s="158"/>
      <c r="F13" s="37"/>
      <c r="G13" s="40">
        <f>SUM(G3:G12)</f>
        <v>990</v>
      </c>
      <c r="H13" s="40">
        <f>SUM(H3:H12)</f>
        <v>58</v>
      </c>
      <c r="I13" s="40">
        <f>SUM(I3:I12)</f>
        <v>58</v>
      </c>
      <c r="J13" s="37"/>
      <c r="K13" s="41"/>
      <c r="L13" s="37"/>
      <c r="M13" s="32"/>
      <c r="N13" s="32"/>
      <c r="O13" s="37"/>
      <c r="S13" s="37"/>
      <c r="Y13" s="38"/>
      <c r="Z13" s="38"/>
    </row>
    <row r="14" spans="1:26" ht="15" thickBot="1" x14ac:dyDescent="0.25">
      <c r="M14" s="32"/>
      <c r="N14" s="32"/>
    </row>
    <row r="15" spans="1:26" ht="15" thickBot="1" x14ac:dyDescent="0.25">
      <c r="U15" s="159" t="s">
        <v>50</v>
      </c>
      <c r="V15" s="160"/>
      <c r="W15" s="161"/>
      <c r="X15" s="189"/>
      <c r="Y15" s="180">
        <f>AVERAGE(Y3:Y11)</f>
        <v>17.888888888888889</v>
      </c>
      <c r="Z15" s="181">
        <f>ROUND(Y15/$Y$2*100,0)</f>
        <v>99</v>
      </c>
    </row>
  </sheetData>
  <autoFilter ref="A1:Z13">
    <sortState ref="A2:Z13">
      <sortCondition descending="1" ref="Z3"/>
    </sortState>
  </autoFilter>
  <sortState ref="A1:AA13">
    <sortCondition descending="1" ref="Z3"/>
  </sortState>
  <pageMargins left="0.7" right="0.7" top="0.75" bottom="0.75" header="0.3" footer="0.3"/>
  <pageSetup paperSize="9" orientation="portrait" horizontalDpi="4294967292" verticalDpi="429496729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14"/>
  <sheetViews>
    <sheetView zoomScale="62" zoomScaleNormal="62" zoomScalePageLayoutView="85" workbookViewId="0">
      <selection activeCell="U16" sqref="U16"/>
    </sheetView>
  </sheetViews>
  <sheetFormatPr defaultColWidth="8.85546875" defaultRowHeight="14.25" x14ac:dyDescent="0.2"/>
  <cols>
    <col min="1" max="1" width="34.7109375" style="185" customWidth="1"/>
    <col min="2" max="2" width="3.28515625" style="185" customWidth="1"/>
    <col min="3" max="3" width="31.140625" style="185" customWidth="1"/>
    <col min="4" max="4" width="30" style="185" customWidth="1"/>
    <col min="5" max="5" width="20" style="185" customWidth="1"/>
    <col min="6" max="6" width="5.7109375" style="185" bestFit="1" customWidth="1"/>
    <col min="7" max="7" width="14.42578125" style="185" customWidth="1"/>
    <col min="8" max="8" width="13.7109375" style="185" customWidth="1"/>
    <col min="9" max="9" width="12.7109375" style="185" customWidth="1"/>
    <col min="10" max="10" width="5.7109375" style="185" bestFit="1" customWidth="1"/>
    <col min="11" max="11" width="13.7109375" style="185" customWidth="1"/>
    <col min="12" max="12" width="5.7109375" style="185" bestFit="1" customWidth="1"/>
    <col min="13" max="14" width="16.140625" style="145" customWidth="1"/>
    <col min="15" max="15" width="5.7109375" style="185" bestFit="1" customWidth="1"/>
    <col min="16" max="16" width="15.28515625" style="185" customWidth="1"/>
    <col min="17" max="17" width="15.42578125" style="185" customWidth="1"/>
    <col min="18" max="18" width="8.85546875" style="185"/>
    <col min="19" max="19" width="5.7109375" style="185" bestFit="1" customWidth="1"/>
    <col min="20" max="20" width="13.42578125" style="185" customWidth="1"/>
    <col min="21" max="21" width="16.28515625" style="185" customWidth="1"/>
    <col min="22" max="22" width="5.85546875" style="185" bestFit="1" customWidth="1"/>
    <col min="23" max="23" width="14.7109375" style="185" customWidth="1"/>
    <col min="24" max="24" width="16.85546875" style="185" customWidth="1"/>
    <col min="25" max="25" width="7.28515625" style="185" customWidth="1"/>
    <col min="26" max="26" width="7.42578125" style="185" customWidth="1"/>
    <col min="27" max="16384" width="8.85546875" style="185"/>
  </cols>
  <sheetData>
    <row r="1" spans="1:26" ht="138.75" customHeight="1" x14ac:dyDescent="0.2">
      <c r="A1" s="182" t="s">
        <v>35</v>
      </c>
      <c r="B1" s="183"/>
      <c r="C1" s="184" t="s">
        <v>36</v>
      </c>
      <c r="D1" s="184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86"/>
      <c r="C2" s="187"/>
      <c r="D2" s="187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90"/>
      <c r="Q2" s="190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s="188" customFormat="1" ht="39" customHeight="1" x14ac:dyDescent="0.2">
      <c r="A3" s="110" t="s">
        <v>606</v>
      </c>
      <c r="B3" s="111">
        <v>1</v>
      </c>
      <c r="C3" s="108" t="s">
        <v>227</v>
      </c>
      <c r="D3" s="112" t="s">
        <v>318</v>
      </c>
      <c r="E3" s="73" t="s">
        <v>615</v>
      </c>
      <c r="F3" s="68">
        <f>IF(E3="25/26",2,0)</f>
        <v>2</v>
      </c>
      <c r="G3" s="45">
        <v>98</v>
      </c>
      <c r="H3" s="45">
        <v>6</v>
      </c>
      <c r="I3" s="88">
        <v>6</v>
      </c>
      <c r="J3" s="82">
        <f>IF(ABS((H3-I3)/I3)&lt;=0.1,2,IF(AND(ABS((H3-I3)/I3)&gt;0.1,ABS((H3-I3)/I3)&lt;=0.2),1,0))</f>
        <v>2</v>
      </c>
      <c r="K3" s="76">
        <v>100</v>
      </c>
      <c r="L3" s="82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94</v>
      </c>
      <c r="Q3" s="43">
        <v>94</v>
      </c>
      <c r="R3" s="83">
        <f>ROUND(Q3/P3*100,0)</f>
        <v>100</v>
      </c>
      <c r="S3" s="82">
        <f>IF(R3&gt;90,4,IF(AND(R3&gt;80,R3&lt;=90),3,IF(AND(R3&gt;=50,R3&lt;=80),2,IF(AND(R3&gt;=10,R3&lt;50),1,0))))</f>
        <v>4</v>
      </c>
      <c r="T3" s="45">
        <v>113</v>
      </c>
      <c r="U3" s="45">
        <v>100</v>
      </c>
      <c r="V3" s="68">
        <f>IF(U3&gt;=90,2,IF(U3&gt;=80,1,0))</f>
        <v>2</v>
      </c>
      <c r="W3" s="45">
        <v>26</v>
      </c>
      <c r="X3" s="45">
        <v>4</v>
      </c>
      <c r="Y3" s="72">
        <f>F3+J3+L3+O3+S3+V3</f>
        <v>18</v>
      </c>
      <c r="Z3" s="72">
        <f>ROUND(Y3/$Y$2*100,0)</f>
        <v>100</v>
      </c>
    </row>
    <row r="4" spans="1:26" s="39" customFormat="1" ht="30" customHeight="1" x14ac:dyDescent="0.25">
      <c r="C4" s="157" t="s">
        <v>51</v>
      </c>
      <c r="D4" s="157"/>
      <c r="F4" s="37"/>
      <c r="G4" s="42">
        <f>SUM(G3:G3)</f>
        <v>98</v>
      </c>
      <c r="H4" s="42">
        <f>SUM(H3:H3)</f>
        <v>6</v>
      </c>
      <c r="I4" s="42">
        <f>SUM(I3:I3)</f>
        <v>6</v>
      </c>
      <c r="J4" s="37"/>
      <c r="K4" s="41"/>
      <c r="L4" s="37"/>
      <c r="M4" s="46"/>
      <c r="N4" s="46"/>
      <c r="O4" s="37"/>
      <c r="S4" s="37"/>
      <c r="Y4" s="38"/>
      <c r="Z4" s="38"/>
    </row>
    <row r="5" spans="1:26" ht="15" thickBot="1" x14ac:dyDescent="0.25">
      <c r="M5" s="32"/>
      <c r="N5" s="32"/>
    </row>
    <row r="6" spans="1:26" ht="15" thickBot="1" x14ac:dyDescent="0.25">
      <c r="M6" s="32"/>
      <c r="N6" s="32"/>
      <c r="U6" s="159" t="s">
        <v>50</v>
      </c>
      <c r="V6" s="160"/>
      <c r="W6" s="160"/>
      <c r="X6" s="161"/>
      <c r="Y6" s="180">
        <f>Y3</f>
        <v>18</v>
      </c>
      <c r="Z6" s="181">
        <f>Z3</f>
        <v>100</v>
      </c>
    </row>
    <row r="7" spans="1:26" x14ac:dyDescent="0.2">
      <c r="M7" s="32"/>
      <c r="N7" s="32"/>
    </row>
    <row r="8" spans="1:26" x14ac:dyDescent="0.2">
      <c r="M8" s="32"/>
      <c r="N8" s="32"/>
    </row>
    <row r="9" spans="1:26" x14ac:dyDescent="0.2">
      <c r="M9" s="32"/>
      <c r="N9" s="32"/>
    </row>
    <row r="10" spans="1:26" x14ac:dyDescent="0.2">
      <c r="M10" s="32"/>
      <c r="N10" s="32"/>
    </row>
    <row r="11" spans="1:26" x14ac:dyDescent="0.2">
      <c r="M11" s="46"/>
      <c r="N11" s="46"/>
    </row>
    <row r="12" spans="1:26" x14ac:dyDescent="0.2">
      <c r="M12" s="46"/>
      <c r="N12" s="46"/>
    </row>
    <row r="13" spans="1:26" x14ac:dyDescent="0.2">
      <c r="M13" s="32"/>
      <c r="N13" s="32"/>
    </row>
    <row r="14" spans="1:26" x14ac:dyDescent="0.2">
      <c r="M14" s="32"/>
      <c r="N14" s="32"/>
    </row>
  </sheetData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L26" sqref="L26"/>
    </sheetView>
  </sheetViews>
  <sheetFormatPr defaultColWidth="8.85546875" defaultRowHeight="14.25" x14ac:dyDescent="0.2"/>
  <cols>
    <col min="1" max="1" width="34.140625" style="185" customWidth="1"/>
    <col min="2" max="2" width="4.85546875" style="185" customWidth="1"/>
    <col min="3" max="3" width="30.7109375" style="185" customWidth="1"/>
    <col min="4" max="4" width="27.85546875" style="185" customWidth="1"/>
    <col min="5" max="5" width="17" style="185" customWidth="1"/>
    <col min="6" max="6" width="6" style="185" customWidth="1"/>
    <col min="7" max="7" width="11.7109375" style="185" customWidth="1"/>
    <col min="8" max="8" width="12.7109375" style="185" customWidth="1"/>
    <col min="9" max="9" width="13.85546875" style="185" customWidth="1"/>
    <col min="10" max="10" width="6" style="185" customWidth="1"/>
    <col min="11" max="11" width="14.42578125" style="185" customWidth="1"/>
    <col min="12" max="12" width="6" style="185" customWidth="1"/>
    <col min="13" max="14" width="16.140625" style="145" customWidth="1"/>
    <col min="15" max="15" width="8.42578125" style="185" customWidth="1"/>
    <col min="16" max="17" width="13.85546875" style="185" customWidth="1"/>
    <col min="18" max="19" width="9.140625" style="185" customWidth="1"/>
    <col min="20" max="20" width="11.7109375" style="185" customWidth="1"/>
    <col min="21" max="21" width="17" style="185" customWidth="1"/>
    <col min="22" max="22" width="6.28515625" style="185" bestFit="1" customWidth="1"/>
    <col min="23" max="24" width="13.28515625" style="185" bestFit="1" customWidth="1"/>
    <col min="25" max="25" width="7.28515625" style="185" customWidth="1"/>
    <col min="26" max="26" width="7" style="185" customWidth="1"/>
    <col min="27" max="16384" width="8.85546875" style="185"/>
  </cols>
  <sheetData>
    <row r="1" spans="1:26" ht="150.75" x14ac:dyDescent="0.2">
      <c r="A1" s="182" t="s">
        <v>35</v>
      </c>
      <c r="B1" s="183"/>
      <c r="C1" s="184" t="s">
        <v>36</v>
      </c>
      <c r="D1" s="184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86"/>
      <c r="C2" s="187"/>
      <c r="D2" s="187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 t="shared" ref="Y2:Y9" si="0">F2+J2+L2+O2+S2+V2</f>
        <v>18</v>
      </c>
      <c r="Z2" s="155">
        <v>100</v>
      </c>
    </row>
    <row r="3" spans="1:26" s="188" customFormat="1" ht="30" customHeight="1" x14ac:dyDescent="0.2">
      <c r="A3" s="110" t="s">
        <v>607</v>
      </c>
      <c r="B3" s="111">
        <v>1</v>
      </c>
      <c r="C3" s="108" t="s">
        <v>165</v>
      </c>
      <c r="D3" s="108" t="s">
        <v>322</v>
      </c>
      <c r="E3" s="73" t="s">
        <v>615</v>
      </c>
      <c r="F3" s="68">
        <f t="shared" ref="F3:F9" si="1">IF(E3="25/26",2,0)</f>
        <v>2</v>
      </c>
      <c r="G3" s="45">
        <v>124</v>
      </c>
      <c r="H3" s="45">
        <v>6</v>
      </c>
      <c r="I3" s="90">
        <v>6</v>
      </c>
      <c r="J3" s="82">
        <f t="shared" ref="J3:J9" si="2">IF(ABS((H3-I3)/I3)&lt;=0.1,2,IF(AND(ABS((H3-I3)/I3)&gt;0.1,ABS((H3-I3)/I3)&lt;=0.2),1,0))</f>
        <v>2</v>
      </c>
      <c r="K3" s="76">
        <v>98.412698412698404</v>
      </c>
      <c r="L3" s="82">
        <f t="shared" ref="L3:L9" si="3">IF(K3&gt;90,4,IF(AND(K3&gt;80,K3&lt;=90),3,IF(AND(K3&gt;=50,K3&lt;=80),2,IF(AND(K3&gt;=10,K3&lt;50),1,0))))</f>
        <v>4</v>
      </c>
      <c r="M3" s="89">
        <v>2</v>
      </c>
      <c r="N3" s="89">
        <v>2</v>
      </c>
      <c r="O3" s="68">
        <f t="shared" ref="O3:O9" si="4">SUM(M3:N3)</f>
        <v>4</v>
      </c>
      <c r="P3" s="43">
        <v>124</v>
      </c>
      <c r="Q3" s="43">
        <v>124</v>
      </c>
      <c r="R3" s="83">
        <f t="shared" ref="R3:R9" si="5">ROUND(Q3/P3*100,0)</f>
        <v>100</v>
      </c>
      <c r="S3" s="82">
        <f t="shared" ref="S3:S9" si="6">IF(R3&gt;90,4,IF(AND(R3&gt;80,R3&lt;=90),3,IF(AND(R3&gt;=50,R3&lt;=80),2,IF(AND(R3&gt;=10,R3&lt;50),1,0))))</f>
        <v>4</v>
      </c>
      <c r="T3" s="45">
        <v>156</v>
      </c>
      <c r="U3" s="45">
        <v>100</v>
      </c>
      <c r="V3" s="68">
        <f t="shared" ref="V3:V9" si="7">IF(U3&gt;=90,2,IF(U3&gt;=80,1,0))</f>
        <v>2</v>
      </c>
      <c r="W3" s="130">
        <v>15</v>
      </c>
      <c r="X3" s="130">
        <v>5</v>
      </c>
      <c r="Y3" s="72">
        <f t="shared" si="0"/>
        <v>18</v>
      </c>
      <c r="Z3" s="72">
        <f t="shared" ref="Z3:Z9" si="8">ROUND(Y3/$Y$2*100,0)</f>
        <v>100</v>
      </c>
    </row>
    <row r="4" spans="1:26" s="188" customFormat="1" ht="30" customHeight="1" x14ac:dyDescent="0.2">
      <c r="A4" s="110" t="s">
        <v>607</v>
      </c>
      <c r="B4" s="111">
        <v>2</v>
      </c>
      <c r="C4" s="108" t="s">
        <v>166</v>
      </c>
      <c r="D4" s="108" t="s">
        <v>324</v>
      </c>
      <c r="E4" s="73" t="s">
        <v>615</v>
      </c>
      <c r="F4" s="68">
        <f t="shared" si="1"/>
        <v>2</v>
      </c>
      <c r="G4" s="45">
        <v>101</v>
      </c>
      <c r="H4" s="45">
        <v>6</v>
      </c>
      <c r="I4" s="90">
        <v>6</v>
      </c>
      <c r="J4" s="82">
        <f t="shared" si="2"/>
        <v>2</v>
      </c>
      <c r="K4" s="76">
        <v>98.412698412698404</v>
      </c>
      <c r="L4" s="82">
        <f t="shared" si="3"/>
        <v>4</v>
      </c>
      <c r="M4" s="89">
        <v>2</v>
      </c>
      <c r="N4" s="89">
        <v>2</v>
      </c>
      <c r="O4" s="68">
        <f t="shared" si="4"/>
        <v>4</v>
      </c>
      <c r="P4" s="43">
        <v>100</v>
      </c>
      <c r="Q4" s="43">
        <v>100</v>
      </c>
      <c r="R4" s="83">
        <f t="shared" si="5"/>
        <v>100</v>
      </c>
      <c r="S4" s="82">
        <f t="shared" si="6"/>
        <v>4</v>
      </c>
      <c r="T4" s="45">
        <v>95</v>
      </c>
      <c r="U4" s="45">
        <v>100</v>
      </c>
      <c r="V4" s="68">
        <f t="shared" si="7"/>
        <v>2</v>
      </c>
      <c r="W4" s="130">
        <v>100</v>
      </c>
      <c r="X4" s="130">
        <v>2</v>
      </c>
      <c r="Y4" s="72">
        <f t="shared" si="0"/>
        <v>18</v>
      </c>
      <c r="Z4" s="72">
        <f t="shared" si="8"/>
        <v>100</v>
      </c>
    </row>
    <row r="5" spans="1:26" s="188" customFormat="1" ht="30" customHeight="1" x14ac:dyDescent="0.2">
      <c r="A5" s="110" t="s">
        <v>607</v>
      </c>
      <c r="B5" s="111">
        <v>3</v>
      </c>
      <c r="C5" s="108" t="s">
        <v>168</v>
      </c>
      <c r="D5" s="108" t="s">
        <v>319</v>
      </c>
      <c r="E5" s="73" t="s">
        <v>615</v>
      </c>
      <c r="F5" s="68">
        <f t="shared" si="1"/>
        <v>2</v>
      </c>
      <c r="G5" s="45">
        <v>21</v>
      </c>
      <c r="H5" s="45">
        <v>2</v>
      </c>
      <c r="I5" s="90">
        <v>2</v>
      </c>
      <c r="J5" s="82">
        <f t="shared" si="2"/>
        <v>2</v>
      </c>
      <c r="K5" s="76">
        <v>100</v>
      </c>
      <c r="L5" s="82">
        <f t="shared" si="3"/>
        <v>4</v>
      </c>
      <c r="M5" s="89">
        <v>2</v>
      </c>
      <c r="N5" s="89">
        <v>2</v>
      </c>
      <c r="O5" s="68">
        <f t="shared" si="4"/>
        <v>4</v>
      </c>
      <c r="P5" s="43">
        <v>11</v>
      </c>
      <c r="Q5" s="43">
        <v>11</v>
      </c>
      <c r="R5" s="83">
        <f t="shared" si="5"/>
        <v>100</v>
      </c>
      <c r="S5" s="82">
        <f t="shared" si="6"/>
        <v>4</v>
      </c>
      <c r="T5" s="45">
        <v>20</v>
      </c>
      <c r="U5" s="45">
        <v>100</v>
      </c>
      <c r="V5" s="68">
        <f t="shared" si="7"/>
        <v>2</v>
      </c>
      <c r="W5" s="130">
        <v>36</v>
      </c>
      <c r="X5" s="130">
        <v>5</v>
      </c>
      <c r="Y5" s="72">
        <f t="shared" si="0"/>
        <v>18</v>
      </c>
      <c r="Z5" s="72">
        <f t="shared" si="8"/>
        <v>100</v>
      </c>
    </row>
    <row r="6" spans="1:26" s="188" customFormat="1" ht="30" customHeight="1" x14ac:dyDescent="0.2">
      <c r="A6" s="110" t="s">
        <v>607</v>
      </c>
      <c r="B6" s="111">
        <v>4</v>
      </c>
      <c r="C6" s="108" t="s">
        <v>169</v>
      </c>
      <c r="D6" s="108" t="s">
        <v>323</v>
      </c>
      <c r="E6" s="73" t="s">
        <v>615</v>
      </c>
      <c r="F6" s="68">
        <f t="shared" si="1"/>
        <v>2</v>
      </c>
      <c r="G6" s="45">
        <v>9</v>
      </c>
      <c r="H6" s="45">
        <v>1</v>
      </c>
      <c r="I6" s="90">
        <v>1</v>
      </c>
      <c r="J6" s="82">
        <f t="shared" si="2"/>
        <v>2</v>
      </c>
      <c r="K6" s="76">
        <v>93.650793650793645</v>
      </c>
      <c r="L6" s="82">
        <f t="shared" si="3"/>
        <v>4</v>
      </c>
      <c r="M6" s="89">
        <v>2</v>
      </c>
      <c r="N6" s="89">
        <v>2</v>
      </c>
      <c r="O6" s="68">
        <f t="shared" si="4"/>
        <v>4</v>
      </c>
      <c r="P6" s="43">
        <v>9</v>
      </c>
      <c r="Q6" s="43">
        <v>9</v>
      </c>
      <c r="R6" s="83">
        <f t="shared" si="5"/>
        <v>100</v>
      </c>
      <c r="S6" s="82">
        <f t="shared" si="6"/>
        <v>4</v>
      </c>
      <c r="T6" s="45">
        <v>8</v>
      </c>
      <c r="U6" s="45">
        <v>100</v>
      </c>
      <c r="V6" s="68">
        <f t="shared" si="7"/>
        <v>2</v>
      </c>
      <c r="W6" s="130">
        <v>12</v>
      </c>
      <c r="X6" s="130">
        <v>3</v>
      </c>
      <c r="Y6" s="72">
        <f t="shared" si="0"/>
        <v>18</v>
      </c>
      <c r="Z6" s="72">
        <f t="shared" si="8"/>
        <v>100</v>
      </c>
    </row>
    <row r="7" spans="1:26" s="188" customFormat="1" ht="30" customHeight="1" x14ac:dyDescent="0.2">
      <c r="A7" s="110" t="s">
        <v>607</v>
      </c>
      <c r="B7" s="111">
        <v>5</v>
      </c>
      <c r="C7" s="108" t="s">
        <v>167</v>
      </c>
      <c r="D7" s="108" t="s">
        <v>321</v>
      </c>
      <c r="E7" s="73" t="s">
        <v>615</v>
      </c>
      <c r="F7" s="68">
        <f t="shared" si="1"/>
        <v>2</v>
      </c>
      <c r="G7" s="45">
        <v>146</v>
      </c>
      <c r="H7" s="45">
        <v>10</v>
      </c>
      <c r="I7" s="90">
        <v>10</v>
      </c>
      <c r="J7" s="82">
        <f t="shared" si="2"/>
        <v>2</v>
      </c>
      <c r="K7" s="76">
        <v>100</v>
      </c>
      <c r="L7" s="82">
        <f t="shared" si="3"/>
        <v>4</v>
      </c>
      <c r="M7" s="89">
        <v>2</v>
      </c>
      <c r="N7" s="89">
        <v>2</v>
      </c>
      <c r="O7" s="68">
        <f t="shared" si="4"/>
        <v>4</v>
      </c>
      <c r="P7" s="43">
        <v>107</v>
      </c>
      <c r="Q7" s="43">
        <v>107</v>
      </c>
      <c r="R7" s="83">
        <f t="shared" si="5"/>
        <v>100</v>
      </c>
      <c r="S7" s="82">
        <f t="shared" si="6"/>
        <v>4</v>
      </c>
      <c r="T7" s="45">
        <v>170</v>
      </c>
      <c r="U7" s="45">
        <v>100</v>
      </c>
      <c r="V7" s="68">
        <f t="shared" si="7"/>
        <v>2</v>
      </c>
      <c r="W7" s="130">
        <v>423</v>
      </c>
      <c r="X7" s="130">
        <v>158</v>
      </c>
      <c r="Y7" s="72">
        <f t="shared" si="0"/>
        <v>18</v>
      </c>
      <c r="Z7" s="72">
        <f t="shared" si="8"/>
        <v>100</v>
      </c>
    </row>
    <row r="8" spans="1:26" s="188" customFormat="1" ht="30" customHeight="1" x14ac:dyDescent="0.2">
      <c r="A8" s="110" t="s">
        <v>607</v>
      </c>
      <c r="B8" s="111">
        <v>6</v>
      </c>
      <c r="C8" s="108" t="s">
        <v>651</v>
      </c>
      <c r="D8" s="108" t="s">
        <v>652</v>
      </c>
      <c r="E8" s="73" t="s">
        <v>615</v>
      </c>
      <c r="F8" s="68">
        <f t="shared" si="1"/>
        <v>2</v>
      </c>
      <c r="G8" s="45">
        <v>14</v>
      </c>
      <c r="H8" s="45">
        <v>1</v>
      </c>
      <c r="I8" s="90">
        <v>1</v>
      </c>
      <c r="J8" s="82">
        <f t="shared" si="2"/>
        <v>2</v>
      </c>
      <c r="K8" s="76">
        <v>93.650793650793645</v>
      </c>
      <c r="L8" s="82">
        <f t="shared" si="3"/>
        <v>4</v>
      </c>
      <c r="M8" s="89">
        <v>2</v>
      </c>
      <c r="N8" s="89">
        <v>2</v>
      </c>
      <c r="O8" s="68">
        <f t="shared" si="4"/>
        <v>4</v>
      </c>
      <c r="P8" s="43">
        <v>13</v>
      </c>
      <c r="Q8" s="43">
        <v>13</v>
      </c>
      <c r="R8" s="83">
        <f t="shared" si="5"/>
        <v>100</v>
      </c>
      <c r="S8" s="82">
        <f t="shared" si="6"/>
        <v>4</v>
      </c>
      <c r="T8" s="45">
        <v>11</v>
      </c>
      <c r="U8" s="45">
        <v>100</v>
      </c>
      <c r="V8" s="68">
        <f t="shared" si="7"/>
        <v>2</v>
      </c>
      <c r="W8" s="130">
        <v>22</v>
      </c>
      <c r="X8" s="130">
        <v>2</v>
      </c>
      <c r="Y8" s="72">
        <f t="shared" si="0"/>
        <v>18</v>
      </c>
      <c r="Z8" s="72">
        <f t="shared" si="8"/>
        <v>100</v>
      </c>
    </row>
    <row r="9" spans="1:26" s="188" customFormat="1" ht="42.75" x14ac:dyDescent="0.2">
      <c r="A9" s="110" t="s">
        <v>607</v>
      </c>
      <c r="B9" s="111">
        <v>7</v>
      </c>
      <c r="C9" s="108" t="s">
        <v>224</v>
      </c>
      <c r="D9" s="108" t="s">
        <v>320</v>
      </c>
      <c r="E9" s="73" t="s">
        <v>615</v>
      </c>
      <c r="F9" s="68">
        <f t="shared" si="1"/>
        <v>2</v>
      </c>
      <c r="G9" s="45">
        <v>3</v>
      </c>
      <c r="H9" s="45">
        <v>1</v>
      </c>
      <c r="I9" s="90">
        <v>1</v>
      </c>
      <c r="J9" s="82">
        <f t="shared" si="2"/>
        <v>2</v>
      </c>
      <c r="K9" s="76">
        <v>96.825396825396822</v>
      </c>
      <c r="L9" s="82">
        <f t="shared" si="3"/>
        <v>4</v>
      </c>
      <c r="M9" s="89">
        <v>2</v>
      </c>
      <c r="N9" s="89">
        <v>2</v>
      </c>
      <c r="O9" s="68">
        <f t="shared" si="4"/>
        <v>4</v>
      </c>
      <c r="P9" s="43">
        <v>3</v>
      </c>
      <c r="Q9" s="43">
        <v>3</v>
      </c>
      <c r="R9" s="83">
        <f t="shared" si="5"/>
        <v>100</v>
      </c>
      <c r="S9" s="82">
        <f t="shared" si="6"/>
        <v>4</v>
      </c>
      <c r="T9" s="45">
        <v>3</v>
      </c>
      <c r="U9" s="45">
        <v>100</v>
      </c>
      <c r="V9" s="68">
        <f t="shared" si="7"/>
        <v>2</v>
      </c>
      <c r="W9" s="125">
        <v>11</v>
      </c>
      <c r="X9" s="125">
        <v>0</v>
      </c>
      <c r="Y9" s="72">
        <f t="shared" si="0"/>
        <v>18</v>
      </c>
      <c r="Z9" s="72">
        <f t="shared" si="8"/>
        <v>100</v>
      </c>
    </row>
    <row r="10" spans="1:26" s="39" customFormat="1" ht="30" customHeight="1" x14ac:dyDescent="0.25">
      <c r="C10" s="157" t="s">
        <v>51</v>
      </c>
      <c r="D10" s="158"/>
      <c r="F10" s="37"/>
      <c r="G10" s="42">
        <f>SUM(G3:G9)</f>
        <v>418</v>
      </c>
      <c r="H10" s="42">
        <f>SUM(H3:H9)</f>
        <v>27</v>
      </c>
      <c r="I10" s="42">
        <f>SUM(I3:I9)</f>
        <v>27</v>
      </c>
      <c r="J10" s="37"/>
      <c r="K10" s="41"/>
      <c r="L10" s="37"/>
      <c r="M10" s="46"/>
      <c r="N10" s="46"/>
      <c r="O10" s="37"/>
      <c r="S10" s="37"/>
      <c r="T10" s="38"/>
      <c r="U10" s="38"/>
    </row>
    <row r="11" spans="1:26" ht="15" thickBot="1" x14ac:dyDescent="0.25">
      <c r="M11" s="46"/>
      <c r="N11" s="46"/>
    </row>
    <row r="12" spans="1:26" ht="15" thickBot="1" x14ac:dyDescent="0.25">
      <c r="M12" s="32"/>
      <c r="N12" s="32"/>
      <c r="U12" s="159" t="s">
        <v>50</v>
      </c>
      <c r="V12" s="160"/>
      <c r="W12" s="160"/>
      <c r="X12" s="161"/>
      <c r="Y12" s="180">
        <f>AVERAGE(Y3:Y9)</f>
        <v>18</v>
      </c>
      <c r="Z12" s="181">
        <f>ROUND(Y12/$Y$2*100,0)</f>
        <v>100</v>
      </c>
    </row>
    <row r="13" spans="1:26" x14ac:dyDescent="0.2">
      <c r="M13" s="32"/>
      <c r="N13" s="32"/>
    </row>
    <row r="26" spans="3:4" x14ac:dyDescent="0.2">
      <c r="C26" s="33"/>
      <c r="D26" s="33"/>
    </row>
    <row r="27" spans="3:4" x14ac:dyDescent="0.2">
      <c r="C27" s="33"/>
      <c r="D27" s="33"/>
    </row>
    <row r="28" spans="3:4" x14ac:dyDescent="0.2">
      <c r="C28" s="33"/>
      <c r="D28" s="33"/>
    </row>
    <row r="29" spans="3:4" x14ac:dyDescent="0.2">
      <c r="C29" s="33"/>
      <c r="D29" s="33"/>
    </row>
    <row r="30" spans="3:4" x14ac:dyDescent="0.2">
      <c r="C30" s="33"/>
      <c r="D30" s="33"/>
    </row>
    <row r="31" spans="3:4" x14ac:dyDescent="0.2">
      <c r="C31" s="33"/>
      <c r="D31" s="33"/>
    </row>
    <row r="32" spans="3:4" x14ac:dyDescent="0.2">
      <c r="C32" s="33"/>
      <c r="D32" s="33"/>
    </row>
    <row r="33" spans="3:4" x14ac:dyDescent="0.2">
      <c r="C33" s="33"/>
      <c r="D33" s="33"/>
    </row>
    <row r="34" spans="3:4" x14ac:dyDescent="0.2">
      <c r="C34" s="33"/>
      <c r="D34" s="33"/>
    </row>
    <row r="35" spans="3:4" x14ac:dyDescent="0.2">
      <c r="C35" s="33"/>
      <c r="D35" s="33"/>
    </row>
    <row r="36" spans="3:4" x14ac:dyDescent="0.2">
      <c r="C36" s="33"/>
      <c r="D36" s="33"/>
    </row>
    <row r="37" spans="3:4" x14ac:dyDescent="0.2">
      <c r="C37" s="33"/>
      <c r="D37" s="33"/>
    </row>
    <row r="38" spans="3:4" x14ac:dyDescent="0.2">
      <c r="C38" s="33"/>
      <c r="D38" s="33"/>
    </row>
  </sheetData>
  <autoFilter ref="A1:Z10">
    <sortState ref="A3:Z10">
      <sortCondition ref="B3"/>
    </sortState>
  </autoFilter>
  <sortState ref="A1:AA10">
    <sortCondition descending="1" ref="Z3"/>
  </sortState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M22" sqref="M22"/>
    </sheetView>
  </sheetViews>
  <sheetFormatPr defaultColWidth="8.85546875" defaultRowHeight="14.25" x14ac:dyDescent="0.2"/>
  <cols>
    <col min="1" max="1" width="30.7109375" style="185" customWidth="1"/>
    <col min="2" max="2" width="5.85546875" style="185" customWidth="1"/>
    <col min="3" max="3" width="34.28515625" style="185" customWidth="1"/>
    <col min="4" max="4" width="33.5703125" style="185" customWidth="1"/>
    <col min="5" max="5" width="16.140625" style="185" customWidth="1"/>
    <col min="6" max="6" width="5.7109375" style="185" customWidth="1"/>
    <col min="7" max="7" width="14.85546875" style="185" customWidth="1"/>
    <col min="8" max="8" width="12.140625" style="185" customWidth="1"/>
    <col min="9" max="9" width="13.28515625" style="185" customWidth="1"/>
    <col min="10" max="10" width="5.7109375" style="185" customWidth="1"/>
    <col min="11" max="11" width="15.42578125" style="185" customWidth="1"/>
    <col min="12" max="12" width="5.7109375" style="185" customWidth="1"/>
    <col min="13" max="14" width="16.140625" style="145" customWidth="1"/>
    <col min="15" max="15" width="5.7109375" style="185" customWidth="1"/>
    <col min="16" max="17" width="15.140625" style="185" customWidth="1"/>
    <col min="18" max="18" width="8.85546875" style="185" customWidth="1"/>
    <col min="19" max="19" width="5.7109375" style="185" customWidth="1"/>
    <col min="20" max="20" width="11.28515625" style="185" customWidth="1"/>
    <col min="21" max="21" width="14.7109375" style="185" customWidth="1"/>
    <col min="22" max="22" width="5.7109375" style="185" bestFit="1" customWidth="1"/>
    <col min="23" max="24" width="13.42578125" style="185" bestFit="1" customWidth="1"/>
    <col min="25" max="25" width="6.85546875" style="185" bestFit="1" customWidth="1"/>
    <col min="26" max="26" width="7.85546875" style="185" customWidth="1"/>
    <col min="27" max="16384" width="8.85546875" style="185"/>
  </cols>
  <sheetData>
    <row r="1" spans="1:26" ht="150.75" x14ac:dyDescent="0.2">
      <c r="A1" s="182" t="s">
        <v>35</v>
      </c>
      <c r="B1" s="183"/>
      <c r="C1" s="184" t="s">
        <v>36</v>
      </c>
      <c r="D1" s="184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91"/>
      <c r="C2" s="187"/>
      <c r="D2" s="187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6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20</v>
      </c>
      <c r="Z2" s="155">
        <v>100</v>
      </c>
    </row>
    <row r="3" spans="1:26" ht="30" customHeight="1" x14ac:dyDescent="0.2">
      <c r="A3" s="113" t="s">
        <v>608</v>
      </c>
      <c r="B3" s="114">
        <v>1</v>
      </c>
      <c r="C3" s="108" t="s">
        <v>225</v>
      </c>
      <c r="D3" s="108" t="s">
        <v>325</v>
      </c>
      <c r="E3" s="73" t="s">
        <v>615</v>
      </c>
      <c r="F3" s="68">
        <f>IF(E3="25/26",2,0)</f>
        <v>2</v>
      </c>
      <c r="G3" s="45">
        <v>45</v>
      </c>
      <c r="H3" s="45">
        <v>6</v>
      </c>
      <c r="I3" s="90">
        <v>6</v>
      </c>
      <c r="J3" s="82">
        <f>IF(ABS((H3-I3)/I3)&lt;=0.1,2,IF(AND(ABS((H3-I3)/I3)&gt;0.1,ABS((H3-I3)/I3)&lt;=0.2),1,0))</f>
        <v>2</v>
      </c>
      <c r="K3" s="76">
        <v>92.063492063492063</v>
      </c>
      <c r="L3" s="82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44</v>
      </c>
      <c r="Q3" s="43">
        <v>44</v>
      </c>
      <c r="R3" s="84">
        <f>ROUND(Q3/P3*100,0)</f>
        <v>100</v>
      </c>
      <c r="S3" s="82">
        <f>IF(R3&gt;90,4,IF(AND(R3&gt;80,R3&lt;=90),3,IF(AND(R3&gt;=50,R3&lt;=80),2,IF(AND(R3&gt;=10,R3&lt;50),1,0))))</f>
        <v>4</v>
      </c>
      <c r="T3" s="45">
        <v>42</v>
      </c>
      <c r="U3" s="45">
        <v>100</v>
      </c>
      <c r="V3" s="68">
        <f>IF(U3&gt;=90,2,IF(U3&gt;=80,1,0))</f>
        <v>2</v>
      </c>
      <c r="W3" s="125">
        <v>170</v>
      </c>
      <c r="X3" s="125">
        <v>4</v>
      </c>
      <c r="Y3" s="72">
        <f>F3+J3+L3+O3+S3+V3</f>
        <v>18</v>
      </c>
      <c r="Z3" s="72">
        <f>ROUND(Y3/$Y$2*100,0)</f>
        <v>90</v>
      </c>
    </row>
    <row r="4" spans="1:26" ht="30" customHeight="1" x14ac:dyDescent="0.2">
      <c r="A4" s="113" t="s">
        <v>608</v>
      </c>
      <c r="B4" s="114">
        <v>3</v>
      </c>
      <c r="C4" s="108" t="s">
        <v>172</v>
      </c>
      <c r="D4" s="108" t="s">
        <v>328</v>
      </c>
      <c r="E4" s="73" t="s">
        <v>615</v>
      </c>
      <c r="F4" s="68">
        <f>IF(E4="25/26",2,0)</f>
        <v>2</v>
      </c>
      <c r="G4" s="45">
        <v>32</v>
      </c>
      <c r="H4" s="45">
        <v>3</v>
      </c>
      <c r="I4" s="90">
        <v>3</v>
      </c>
      <c r="J4" s="82">
        <f>IF(ABS((H4-I4)/I4)&lt;=0.1,2,IF(AND(ABS((H4-I4)/I4)&gt;0.1,ABS((H4-I4)/I4)&lt;=0.2),1,0))</f>
        <v>2</v>
      </c>
      <c r="K4" s="76">
        <v>93.650793650793645</v>
      </c>
      <c r="L4" s="82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26</v>
      </c>
      <c r="Q4" s="43">
        <v>26</v>
      </c>
      <c r="R4" s="84">
        <f>ROUND(Q4/P4*100,0)</f>
        <v>100</v>
      </c>
      <c r="S4" s="82">
        <f>IF(R4&gt;90,4,IF(AND(R4&gt;80,R4&lt;=90),3,IF(AND(R4&gt;=50,R4&lt;=80),2,IF(AND(R4&gt;=10,R4&lt;50),1,0))))</f>
        <v>4</v>
      </c>
      <c r="T4" s="75">
        <v>30</v>
      </c>
      <c r="U4" s="75">
        <v>100</v>
      </c>
      <c r="V4" s="68">
        <f>IF(U4&gt;=90,2,IF(U4&gt;=80,1,0))</f>
        <v>2</v>
      </c>
      <c r="W4" s="130">
        <v>22</v>
      </c>
      <c r="X4" s="130">
        <v>0</v>
      </c>
      <c r="Y4" s="72">
        <f>F4+J4+L4+O4+S4+V4</f>
        <v>18</v>
      </c>
      <c r="Z4" s="72">
        <f>ROUND(Y4/$Y$2*100,0)</f>
        <v>90</v>
      </c>
    </row>
    <row r="5" spans="1:26" ht="30" customHeight="1" x14ac:dyDescent="0.2">
      <c r="A5" s="113" t="s">
        <v>608</v>
      </c>
      <c r="B5" s="114">
        <v>4</v>
      </c>
      <c r="C5" s="108" t="s">
        <v>170</v>
      </c>
      <c r="D5" s="108" t="s">
        <v>228</v>
      </c>
      <c r="E5" s="73" t="s">
        <v>615</v>
      </c>
      <c r="F5" s="68">
        <f>IF(E5="25/26",2,0)</f>
        <v>2</v>
      </c>
      <c r="G5" s="45">
        <v>43</v>
      </c>
      <c r="H5" s="45">
        <v>3</v>
      </c>
      <c r="I5" s="90">
        <v>3</v>
      </c>
      <c r="J5" s="82">
        <f>IF(ABS((H5-I5)/I5)&lt;=0.1,2,IF(AND(ABS((H5-I5)/I5)&gt;0.1,ABS((H5-I5)/I5)&lt;=0.2),1,0))</f>
        <v>2</v>
      </c>
      <c r="K5" s="76">
        <v>90.476190476190482</v>
      </c>
      <c r="L5" s="82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43</v>
      </c>
      <c r="Q5" s="43">
        <v>43</v>
      </c>
      <c r="R5" s="84">
        <f>ROUND(Q5/P5*100,0)</f>
        <v>100</v>
      </c>
      <c r="S5" s="82">
        <f>IF(R5&gt;90,4,IF(AND(R5&gt;80,R5&lt;=90),3,IF(AND(R5&gt;=50,R5&lt;=80),2,IF(AND(R5&gt;=10,R5&lt;50),1,0))))</f>
        <v>4</v>
      </c>
      <c r="T5" s="75">
        <v>42</v>
      </c>
      <c r="U5" s="75">
        <v>100</v>
      </c>
      <c r="V5" s="68">
        <f>IF(U5&gt;=90,2,IF(U5&gt;=80,1,0))</f>
        <v>2</v>
      </c>
      <c r="W5" s="130">
        <v>44</v>
      </c>
      <c r="X5" s="130">
        <v>17</v>
      </c>
      <c r="Y5" s="72">
        <f>F5+J5+L5+O5+S5+V5</f>
        <v>18</v>
      </c>
      <c r="Z5" s="72">
        <f>ROUND(Y5/$Y$2*100,0)</f>
        <v>90</v>
      </c>
    </row>
    <row r="6" spans="1:26" ht="30" customHeight="1" x14ac:dyDescent="0.2">
      <c r="A6" s="113" t="s">
        <v>608</v>
      </c>
      <c r="B6" s="114">
        <v>5</v>
      </c>
      <c r="C6" s="108" t="s">
        <v>174</v>
      </c>
      <c r="D6" s="108" t="s">
        <v>327</v>
      </c>
      <c r="E6" s="73" t="s">
        <v>615</v>
      </c>
      <c r="F6" s="68">
        <f>IF(E6="25/26",2,0)</f>
        <v>2</v>
      </c>
      <c r="G6" s="45">
        <v>67</v>
      </c>
      <c r="H6" s="45">
        <v>3</v>
      </c>
      <c r="I6" s="90">
        <v>3</v>
      </c>
      <c r="J6" s="82">
        <f>IF(ABS((H6-I6)/I6)&lt;=0.1,2,IF(AND(ABS((H6-I6)/I6)&gt;0.1,ABS((H6-I6)/I6)&lt;=0.2),1,0))</f>
        <v>2</v>
      </c>
      <c r="K6" s="76">
        <v>95.238095238095227</v>
      </c>
      <c r="L6" s="82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43">
        <v>56</v>
      </c>
      <c r="Q6" s="43">
        <v>56</v>
      </c>
      <c r="R6" s="84">
        <f>ROUND(Q6/P6*100,0)</f>
        <v>100</v>
      </c>
      <c r="S6" s="82">
        <f>IF(R6&gt;90,4,IF(AND(R6&gt;80,R6&lt;=90),3,IF(AND(R6&gt;=50,R6&lt;=80),2,IF(AND(R6&gt;=10,R6&lt;50),1,0))))</f>
        <v>4</v>
      </c>
      <c r="T6" s="75">
        <v>59</v>
      </c>
      <c r="U6" s="75">
        <v>100</v>
      </c>
      <c r="V6" s="68">
        <f>IF(U6&gt;=90,2,IF(U6&gt;=80,1,0))</f>
        <v>2</v>
      </c>
      <c r="W6" s="130">
        <v>24</v>
      </c>
      <c r="X6" s="130">
        <v>0</v>
      </c>
      <c r="Y6" s="72">
        <f>F6+J6+L6+O6+S6+V6</f>
        <v>18</v>
      </c>
      <c r="Z6" s="72">
        <f>ROUND(Y6/$Y$2*100,0)</f>
        <v>90</v>
      </c>
    </row>
    <row r="7" spans="1:26" ht="30" customHeight="1" x14ac:dyDescent="0.2">
      <c r="A7" s="113" t="s">
        <v>608</v>
      </c>
      <c r="B7" s="114">
        <v>6</v>
      </c>
      <c r="C7" s="108" t="s">
        <v>171</v>
      </c>
      <c r="D7" s="108" t="s">
        <v>229</v>
      </c>
      <c r="E7" s="73" t="s">
        <v>615</v>
      </c>
      <c r="F7" s="68">
        <f>IF(E7="25/26",2,0)</f>
        <v>2</v>
      </c>
      <c r="G7" s="45">
        <v>105</v>
      </c>
      <c r="H7" s="45">
        <v>7</v>
      </c>
      <c r="I7" s="90">
        <v>7</v>
      </c>
      <c r="J7" s="82">
        <f>IF(ABS((H7-I7)/I7)&lt;=0.1,2,IF(AND(ABS((H7-I7)/I7)&gt;0.1,ABS((H7-I7)/I7)&lt;=0.2),1,0))</f>
        <v>2</v>
      </c>
      <c r="K7" s="76">
        <v>92.063492063492063</v>
      </c>
      <c r="L7" s="82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43">
        <v>106</v>
      </c>
      <c r="Q7" s="43">
        <v>106</v>
      </c>
      <c r="R7" s="84">
        <f>ROUND(Q7/P7*100,0)</f>
        <v>100</v>
      </c>
      <c r="S7" s="82">
        <f>IF(R7&gt;90,4,IF(AND(R7&gt;80,R7&lt;=90),3,IF(AND(R7&gt;=50,R7&lt;=80),2,IF(AND(R7&gt;=10,R7&lt;50),1,0))))</f>
        <v>4</v>
      </c>
      <c r="T7" s="75">
        <v>117</v>
      </c>
      <c r="U7" s="75">
        <v>100</v>
      </c>
      <c r="V7" s="68">
        <f>IF(U7&gt;=90,2,IF(U7&gt;=80,1,0))</f>
        <v>2</v>
      </c>
      <c r="W7" s="130">
        <v>40</v>
      </c>
      <c r="X7" s="130">
        <v>10</v>
      </c>
      <c r="Y7" s="72">
        <f>F7+J7+L7+O7+S7+V7</f>
        <v>18</v>
      </c>
      <c r="Z7" s="72">
        <f>ROUND(Y7/$Y$2*100,0)</f>
        <v>90</v>
      </c>
    </row>
    <row r="8" spans="1:26" ht="30" customHeight="1" x14ac:dyDescent="0.2">
      <c r="A8" s="113" t="s">
        <v>608</v>
      </c>
      <c r="B8" s="114">
        <v>2</v>
      </c>
      <c r="C8" s="108" t="s">
        <v>173</v>
      </c>
      <c r="D8" s="108" t="s">
        <v>326</v>
      </c>
      <c r="E8" s="73" t="s">
        <v>615</v>
      </c>
      <c r="F8" s="68">
        <f>IF(E8="25/26",2,0)</f>
        <v>2</v>
      </c>
      <c r="G8" s="45">
        <v>23</v>
      </c>
      <c r="H8" s="45">
        <v>2</v>
      </c>
      <c r="I8" s="90">
        <v>2</v>
      </c>
      <c r="J8" s="82">
        <f>IF(ABS((H8-I8)/I8)&lt;=0.1,2,IF(AND(ABS((H8-I8)/I8)&gt;0.1,ABS((H8-I8)/I8)&lt;=0.2),1,0))</f>
        <v>2</v>
      </c>
      <c r="K8" s="76">
        <v>87.301587301587304</v>
      </c>
      <c r="L8" s="82">
        <f>IF(K8&gt;90,4,IF(AND(K8&gt;80,K8&lt;=90),3,IF(AND(K8&gt;=50,K8&lt;=80),2,IF(AND(K8&gt;=10,K8&lt;50),1,0))))</f>
        <v>3</v>
      </c>
      <c r="M8" s="70">
        <v>2</v>
      </c>
      <c r="N8" s="70">
        <v>2</v>
      </c>
      <c r="O8" s="68">
        <f>SUM(M8:N8)</f>
        <v>4</v>
      </c>
      <c r="P8" s="43">
        <v>20</v>
      </c>
      <c r="Q8" s="43">
        <v>20</v>
      </c>
      <c r="R8" s="84">
        <f>ROUND(Q8/P8*100,0)</f>
        <v>100</v>
      </c>
      <c r="S8" s="82">
        <f>IF(R8&gt;90,4,IF(AND(R8&gt;80,R8&lt;=90),3,IF(AND(R8&gt;=50,R8&lt;=80),2,IF(AND(R8&gt;=10,R8&lt;50),1,0))))</f>
        <v>4</v>
      </c>
      <c r="T8" s="75">
        <v>19</v>
      </c>
      <c r="U8" s="75">
        <v>96</v>
      </c>
      <c r="V8" s="115">
        <f>IF(U8&gt;=90,2,IF(U8&gt;=80,1,0))</f>
        <v>2</v>
      </c>
      <c r="W8" s="130">
        <v>25</v>
      </c>
      <c r="X8" s="130">
        <v>0</v>
      </c>
      <c r="Y8" s="72">
        <f>F8+J8+L8+O8+S8+V8</f>
        <v>17</v>
      </c>
      <c r="Z8" s="72">
        <f>ROUND(Y8/$Y$2*100,0)</f>
        <v>85</v>
      </c>
    </row>
    <row r="9" spans="1:26" s="39" customFormat="1" ht="22.5" customHeight="1" x14ac:dyDescent="0.25">
      <c r="C9" s="157" t="s">
        <v>51</v>
      </c>
      <c r="D9" s="158"/>
      <c r="F9" s="37"/>
      <c r="G9" s="42">
        <f>SUM(G3:G8)</f>
        <v>315</v>
      </c>
      <c r="H9" s="42">
        <f>SUM(H3:H8)</f>
        <v>24</v>
      </c>
      <c r="I9" s="42">
        <f>SUM(I3:I8)</f>
        <v>24</v>
      </c>
      <c r="J9" s="37"/>
      <c r="K9" s="41"/>
      <c r="L9" s="37"/>
      <c r="M9" s="32"/>
      <c r="N9" s="32"/>
      <c r="O9" s="37"/>
      <c r="S9" s="37"/>
      <c r="T9" s="49"/>
      <c r="U9" s="49"/>
      <c r="Y9" s="38"/>
      <c r="Z9" s="38"/>
    </row>
    <row r="10" spans="1:26" ht="15" thickBot="1" x14ac:dyDescent="0.25">
      <c r="M10" s="32"/>
      <c r="N10" s="32"/>
      <c r="T10" s="49"/>
      <c r="U10" s="49"/>
    </row>
    <row r="11" spans="1:26" ht="15" thickBot="1" x14ac:dyDescent="0.25">
      <c r="M11" s="46"/>
      <c r="N11" s="46"/>
      <c r="T11" s="49"/>
      <c r="U11" s="136" t="s">
        <v>50</v>
      </c>
      <c r="V11" s="137"/>
      <c r="W11" s="137"/>
      <c r="X11" s="138"/>
      <c r="Y11" s="180">
        <f>AVERAGE(Y3:Y8)</f>
        <v>17.833333333333332</v>
      </c>
      <c r="Z11" s="181">
        <f>ROUND(Y11/$Y$2*100,0)</f>
        <v>89</v>
      </c>
    </row>
    <row r="12" spans="1:26" x14ac:dyDescent="0.2">
      <c r="M12" s="46"/>
      <c r="N12" s="46"/>
      <c r="T12" s="49"/>
      <c r="U12" s="49"/>
    </row>
    <row r="13" spans="1:26" x14ac:dyDescent="0.2">
      <c r="M13" s="32"/>
      <c r="N13" s="32"/>
      <c r="T13" s="49"/>
      <c r="U13" s="49"/>
    </row>
    <row r="14" spans="1:26" x14ac:dyDescent="0.2">
      <c r="M14" s="32"/>
      <c r="N14" s="32"/>
      <c r="T14" s="49"/>
      <c r="U14" s="49"/>
    </row>
    <row r="15" spans="1:26" x14ac:dyDescent="0.2">
      <c r="T15" s="49"/>
      <c r="U15" s="49"/>
    </row>
    <row r="16" spans="1:26" x14ac:dyDescent="0.2">
      <c r="T16" s="49"/>
      <c r="U16" s="49"/>
    </row>
    <row r="17" spans="20:21" x14ac:dyDescent="0.2">
      <c r="T17" s="49"/>
      <c r="U17" s="49"/>
    </row>
    <row r="18" spans="20:21" x14ac:dyDescent="0.2">
      <c r="T18" s="49"/>
      <c r="U18" s="49"/>
    </row>
  </sheetData>
  <autoFilter ref="A1:Z9">
    <sortState ref="A2:Z9">
      <sortCondition descending="1" ref="Z3"/>
    </sortState>
  </autoFilter>
  <sortState ref="A1:AA9">
    <sortCondition descending="1" ref="Z3"/>
  </sortState>
  <mergeCells count="1">
    <mergeCell ref="U11:X11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R32" sqref="R32"/>
    </sheetView>
  </sheetViews>
  <sheetFormatPr defaultColWidth="8.85546875" defaultRowHeight="14.25" x14ac:dyDescent="0.2"/>
  <cols>
    <col min="1" max="1" width="27.140625" style="185" customWidth="1"/>
    <col min="2" max="2" width="4.28515625" style="185" customWidth="1"/>
    <col min="3" max="3" width="33.85546875" style="185" customWidth="1"/>
    <col min="4" max="4" width="31.140625" style="185" customWidth="1"/>
    <col min="5" max="5" width="15.7109375" style="185" customWidth="1"/>
    <col min="6" max="6" width="5.7109375" style="185" customWidth="1"/>
    <col min="7" max="7" width="14.85546875" style="185" customWidth="1"/>
    <col min="8" max="8" width="12.140625" style="185" customWidth="1"/>
    <col min="9" max="9" width="13.28515625" style="185" customWidth="1"/>
    <col min="10" max="10" width="5.7109375" style="185" customWidth="1"/>
    <col min="11" max="11" width="12.85546875" style="185" customWidth="1"/>
    <col min="12" max="12" width="5.7109375" style="185" customWidth="1"/>
    <col min="13" max="14" width="16.140625" style="145" customWidth="1"/>
    <col min="15" max="15" width="5.7109375" style="185" customWidth="1"/>
    <col min="16" max="17" width="15.28515625" style="185" customWidth="1"/>
    <col min="18" max="18" width="9.42578125" style="185" customWidth="1"/>
    <col min="19" max="19" width="5.7109375" style="185" customWidth="1"/>
    <col min="20" max="20" width="12" style="185" customWidth="1"/>
    <col min="21" max="21" width="16.42578125" style="185" customWidth="1"/>
    <col min="22" max="22" width="6" style="185" bestFit="1" customWidth="1"/>
    <col min="23" max="24" width="13.42578125" style="185" bestFit="1" customWidth="1"/>
    <col min="25" max="25" width="6.85546875" style="185" bestFit="1" customWidth="1"/>
    <col min="26" max="26" width="7.42578125" style="185" customWidth="1"/>
    <col min="27" max="16384" width="8.85546875" style="185"/>
  </cols>
  <sheetData>
    <row r="1" spans="1:29" ht="120" x14ac:dyDescent="0.2">
      <c r="A1" s="182" t="s">
        <v>35</v>
      </c>
      <c r="B1" s="183"/>
      <c r="C1" s="184" t="s">
        <v>36</v>
      </c>
      <c r="D1" s="184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9" x14ac:dyDescent="0.2">
      <c r="A2" s="146" t="s">
        <v>655</v>
      </c>
      <c r="B2" s="186"/>
      <c r="C2" s="187"/>
      <c r="D2" s="187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9" s="188" customFormat="1" ht="30" customHeight="1" x14ac:dyDescent="0.2">
      <c r="A3" s="110" t="s">
        <v>609</v>
      </c>
      <c r="B3" s="111">
        <v>1</v>
      </c>
      <c r="C3" s="108" t="s">
        <v>175</v>
      </c>
      <c r="D3" s="108" t="s">
        <v>232</v>
      </c>
      <c r="E3" s="73" t="s">
        <v>615</v>
      </c>
      <c r="F3" s="68">
        <f>IF(E3="25/26",2,0)</f>
        <v>2</v>
      </c>
      <c r="G3" s="45">
        <v>141</v>
      </c>
      <c r="H3" s="45">
        <v>8</v>
      </c>
      <c r="I3" s="85">
        <v>8</v>
      </c>
      <c r="J3" s="82">
        <f>IF(ABS((H3-I3)/I3)&lt;=0.1,2,IF(AND(ABS((H3-I3)/I3)&gt;0.1,ABS((H3-I3)/I3)&lt;=0.2),1,0))</f>
        <v>2</v>
      </c>
      <c r="K3" s="86">
        <v>98.4</v>
      </c>
      <c r="L3" s="82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140</v>
      </c>
      <c r="Q3" s="43">
        <v>140</v>
      </c>
      <c r="R3" s="83">
        <f>ROUND(Q3/P3*100,0)</f>
        <v>100</v>
      </c>
      <c r="S3" s="82">
        <f>IF(R3&gt;90,4,IF(AND(R3&gt;80,R3&lt;=90),3,IF(AND(R3&gt;=50,R3&lt;=80),2,IF(AND(R3&gt;=10,R3&lt;50),1,0))))</f>
        <v>4</v>
      </c>
      <c r="T3" s="45">
        <v>139</v>
      </c>
      <c r="U3" s="45">
        <v>100</v>
      </c>
      <c r="V3" s="68">
        <f>IF(U3&gt;=90,2,IF(U3&gt;=80,1,0))</f>
        <v>2</v>
      </c>
      <c r="W3" s="45">
        <v>155</v>
      </c>
      <c r="X3" s="45">
        <v>21</v>
      </c>
      <c r="Y3" s="72">
        <f>F3+J3+L3+O3+S3+V3</f>
        <v>18</v>
      </c>
      <c r="Z3" s="72">
        <f>ROUND(Y3/$Y$2*100,0)</f>
        <v>100</v>
      </c>
    </row>
    <row r="4" spans="1:29" s="188" customFormat="1" ht="30" customHeight="1" x14ac:dyDescent="0.2">
      <c r="A4" s="110" t="s">
        <v>609</v>
      </c>
      <c r="B4" s="111">
        <v>4</v>
      </c>
      <c r="C4" s="108" t="s">
        <v>643</v>
      </c>
      <c r="D4" s="108" t="s">
        <v>638</v>
      </c>
      <c r="E4" s="73" t="s">
        <v>615</v>
      </c>
      <c r="F4" s="68">
        <f>IF(E4="25/26",2,0)</f>
        <v>2</v>
      </c>
      <c r="G4" s="45">
        <v>25</v>
      </c>
      <c r="H4" s="45">
        <v>2</v>
      </c>
      <c r="I4" s="85">
        <v>2</v>
      </c>
      <c r="J4" s="82">
        <f>IF(ABS((H4-I4)/I4)&lt;=0.1,2,IF(AND(ABS((H4-I4)/I4)&gt;0.1,ABS((H4-I4)/I4)&lt;=0.2),1,0))</f>
        <v>2</v>
      </c>
      <c r="K4" s="86">
        <v>92.1</v>
      </c>
      <c r="L4" s="82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25</v>
      </c>
      <c r="Q4" s="43">
        <v>25</v>
      </c>
      <c r="R4" s="83">
        <f>ROUND(Q4/P4*100,0)</f>
        <v>100</v>
      </c>
      <c r="S4" s="82">
        <f>IF(R4&gt;90,4,IF(AND(R4&gt;80,R4&lt;=90),3,IF(AND(R4&gt;=50,R4&lt;=80),2,IF(AND(R4&gt;=10,R4&lt;50),1,0))))</f>
        <v>4</v>
      </c>
      <c r="T4" s="45">
        <v>27</v>
      </c>
      <c r="U4" s="45">
        <v>100</v>
      </c>
      <c r="V4" s="68">
        <f>IF(U4&gt;=90,2,IF(U4&gt;=80,1,0))</f>
        <v>2</v>
      </c>
      <c r="W4" s="45">
        <v>16</v>
      </c>
      <c r="X4" s="45">
        <v>4</v>
      </c>
      <c r="Y4" s="72">
        <f>F4+J4+L4+O4+S4+V4</f>
        <v>18</v>
      </c>
      <c r="Z4" s="72">
        <f>ROUND(Y4/$Y$2*100,0)</f>
        <v>100</v>
      </c>
      <c r="AB4" s="192"/>
      <c r="AC4" s="193"/>
    </row>
    <row r="5" spans="1:29" s="188" customFormat="1" ht="30" customHeight="1" x14ac:dyDescent="0.2">
      <c r="A5" s="110" t="s">
        <v>609</v>
      </c>
      <c r="B5" s="111">
        <v>5</v>
      </c>
      <c r="C5" s="108" t="s">
        <v>176</v>
      </c>
      <c r="D5" s="108" t="s">
        <v>329</v>
      </c>
      <c r="E5" s="73" t="s">
        <v>615</v>
      </c>
      <c r="F5" s="68">
        <f>IF(E5="25/26",2,0)</f>
        <v>2</v>
      </c>
      <c r="G5" s="45">
        <v>116</v>
      </c>
      <c r="H5" s="45">
        <v>6</v>
      </c>
      <c r="I5" s="85">
        <v>6</v>
      </c>
      <c r="J5" s="82">
        <f>IF(ABS((H5-I5)/I5)&lt;=0.1,2,IF(AND(ABS((H5-I5)/I5)&gt;0.1,ABS((H5-I5)/I5)&lt;=0.2),1,0))</f>
        <v>2</v>
      </c>
      <c r="K5" s="86">
        <v>100</v>
      </c>
      <c r="L5" s="82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116</v>
      </c>
      <c r="Q5" s="43">
        <v>116</v>
      </c>
      <c r="R5" s="83">
        <f>ROUND(Q5/P5*100,0)</f>
        <v>100</v>
      </c>
      <c r="S5" s="82">
        <f>IF(R5&gt;90,4,IF(AND(R5&gt;80,R5&lt;=90),3,IF(AND(R5&gt;=50,R5&lt;=80),2,IF(AND(R5&gt;=10,R5&lt;50),1,0))))</f>
        <v>4</v>
      </c>
      <c r="T5" s="45">
        <v>116</v>
      </c>
      <c r="U5" s="45">
        <v>100</v>
      </c>
      <c r="V5" s="68">
        <f>IF(U5&gt;=90,2,IF(U5&gt;=80,1,0))</f>
        <v>2</v>
      </c>
      <c r="W5" s="45">
        <v>21</v>
      </c>
      <c r="X5" s="45">
        <v>5</v>
      </c>
      <c r="Y5" s="72">
        <f>F5+J5+L5+O5+S5+V5</f>
        <v>18</v>
      </c>
      <c r="Z5" s="72">
        <f>ROUND(Y5/$Y$2*100,0)</f>
        <v>100</v>
      </c>
      <c r="AB5" s="192"/>
      <c r="AC5" s="193"/>
    </row>
    <row r="6" spans="1:29" s="188" customFormat="1" ht="30" customHeight="1" x14ac:dyDescent="0.2">
      <c r="A6" s="110" t="s">
        <v>609</v>
      </c>
      <c r="B6" s="111">
        <v>6</v>
      </c>
      <c r="C6" s="108" t="s">
        <v>181</v>
      </c>
      <c r="D6" s="108" t="s">
        <v>405</v>
      </c>
      <c r="E6" s="73" t="s">
        <v>615</v>
      </c>
      <c r="F6" s="68">
        <f>IF(E6="25/26",2,0)</f>
        <v>2</v>
      </c>
      <c r="G6" s="45">
        <v>21</v>
      </c>
      <c r="H6" s="45">
        <v>2</v>
      </c>
      <c r="I6" s="85">
        <v>2</v>
      </c>
      <c r="J6" s="82">
        <f>IF(ABS((H6-I6)/I6)&lt;=0.1,2,IF(AND(ABS((H6-I6)/I6)&gt;0.1,ABS((H6-I6)/I6)&lt;=0.2),1,0))</f>
        <v>2</v>
      </c>
      <c r="K6" s="86">
        <v>95.2</v>
      </c>
      <c r="L6" s="82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43">
        <v>21</v>
      </c>
      <c r="Q6" s="43">
        <v>21</v>
      </c>
      <c r="R6" s="83">
        <f>ROUND(Q6/P6*100,0)</f>
        <v>100</v>
      </c>
      <c r="S6" s="82">
        <f>IF(R6&gt;90,4,IF(AND(R6&gt;80,R6&lt;=90),3,IF(AND(R6&gt;=50,R6&lt;=80),2,IF(AND(R6&gt;=10,R6&lt;50),1,0))))</f>
        <v>4</v>
      </c>
      <c r="T6" s="45">
        <v>18</v>
      </c>
      <c r="U6" s="45">
        <v>100</v>
      </c>
      <c r="V6" s="68">
        <f>IF(U6&gt;=90,2,IF(U6&gt;=80,1,0))</f>
        <v>2</v>
      </c>
      <c r="W6" s="45">
        <v>19</v>
      </c>
      <c r="X6" s="45">
        <v>0</v>
      </c>
      <c r="Y6" s="72">
        <f>F6+J6+L6+O6+S6+V6</f>
        <v>18</v>
      </c>
      <c r="Z6" s="72">
        <f>ROUND(Y6/$Y$2*100,0)</f>
        <v>100</v>
      </c>
      <c r="AB6" s="192"/>
      <c r="AC6" s="193"/>
    </row>
    <row r="7" spans="1:29" s="188" customFormat="1" ht="30" customHeight="1" x14ac:dyDescent="0.2">
      <c r="A7" s="110" t="s">
        <v>609</v>
      </c>
      <c r="B7" s="111">
        <v>8</v>
      </c>
      <c r="C7" s="108" t="s">
        <v>177</v>
      </c>
      <c r="D7" s="108" t="s">
        <v>230</v>
      </c>
      <c r="E7" s="73" t="s">
        <v>615</v>
      </c>
      <c r="F7" s="68">
        <f>IF(E7="25/26",2,0)</f>
        <v>2</v>
      </c>
      <c r="G7" s="45">
        <v>133</v>
      </c>
      <c r="H7" s="45">
        <v>7</v>
      </c>
      <c r="I7" s="85">
        <v>7</v>
      </c>
      <c r="J7" s="82">
        <f>IF(ABS((H7-I7)/I7)&lt;=0.1,2,IF(AND(ABS((H7-I7)/I7)&gt;0.1,ABS((H7-I7)/I7)&lt;=0.2),1,0))</f>
        <v>2</v>
      </c>
      <c r="K7" s="86">
        <v>96.8</v>
      </c>
      <c r="L7" s="82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43">
        <v>132</v>
      </c>
      <c r="Q7" s="43">
        <v>132</v>
      </c>
      <c r="R7" s="83">
        <f>ROUND(Q7/P7*100,0)</f>
        <v>100</v>
      </c>
      <c r="S7" s="82">
        <f>IF(R7&gt;90,4,IF(AND(R7&gt;80,R7&lt;=90),3,IF(AND(R7&gt;=50,R7&lt;=80),2,IF(AND(R7&gt;=10,R7&lt;50),1,0))))</f>
        <v>4</v>
      </c>
      <c r="T7" s="45">
        <v>126</v>
      </c>
      <c r="U7" s="45">
        <v>100</v>
      </c>
      <c r="V7" s="68">
        <f>IF(U7&gt;=90,2,IF(U7&gt;=80,1,0))</f>
        <v>2</v>
      </c>
      <c r="W7" s="45">
        <v>136</v>
      </c>
      <c r="X7" s="45">
        <v>6</v>
      </c>
      <c r="Y7" s="72">
        <f>F7+J7+L7+O7+S7+V7</f>
        <v>18</v>
      </c>
      <c r="Z7" s="72">
        <f>ROUND(Y7/$Y$2*100,0)</f>
        <v>100</v>
      </c>
      <c r="AB7" s="192"/>
      <c r="AC7" s="193"/>
    </row>
    <row r="8" spans="1:29" s="188" customFormat="1" ht="44.25" customHeight="1" x14ac:dyDescent="0.2">
      <c r="A8" s="110" t="s">
        <v>609</v>
      </c>
      <c r="B8" s="111">
        <v>9</v>
      </c>
      <c r="C8" s="108" t="s">
        <v>178</v>
      </c>
      <c r="D8" s="108" t="s">
        <v>231</v>
      </c>
      <c r="E8" s="73" t="s">
        <v>615</v>
      </c>
      <c r="F8" s="68">
        <f>IF(E8="25/26",2,0)</f>
        <v>2</v>
      </c>
      <c r="G8" s="45">
        <v>96</v>
      </c>
      <c r="H8" s="45">
        <v>6</v>
      </c>
      <c r="I8" s="85">
        <v>6</v>
      </c>
      <c r="J8" s="82">
        <f>IF(ABS((H8-I8)/I8)&lt;=0.1,2,IF(AND(ABS((H8-I8)/I8)&gt;0.1,ABS((H8-I8)/I8)&lt;=0.2),1,0))</f>
        <v>2</v>
      </c>
      <c r="K8" s="86">
        <v>95.2</v>
      </c>
      <c r="L8" s="82">
        <f>IF(K8&gt;90,4,IF(AND(K8&gt;80,K8&lt;=90),3,IF(AND(K8&gt;=50,K8&lt;=80),2,IF(AND(K8&gt;=10,K8&lt;50),1,0))))</f>
        <v>4</v>
      </c>
      <c r="M8" s="70">
        <v>2</v>
      </c>
      <c r="N8" s="70">
        <v>2</v>
      </c>
      <c r="O8" s="68">
        <f>SUM(M8:N8)</f>
        <v>4</v>
      </c>
      <c r="P8" s="43">
        <v>94</v>
      </c>
      <c r="Q8" s="43">
        <v>94</v>
      </c>
      <c r="R8" s="83">
        <f>ROUND(Q8/P8*100,0)</f>
        <v>100</v>
      </c>
      <c r="S8" s="82">
        <f>IF(R8&gt;90,4,IF(AND(R8&gt;80,R8&lt;=90),3,IF(AND(R8&gt;=50,R8&lt;=80),2,IF(AND(R8&gt;=10,R8&lt;50),1,0))))</f>
        <v>4</v>
      </c>
      <c r="T8" s="45">
        <v>88</v>
      </c>
      <c r="U8" s="45">
        <v>100</v>
      </c>
      <c r="V8" s="68">
        <f>IF(U8&gt;=90,2,IF(U8&gt;=80,1,0))</f>
        <v>2</v>
      </c>
      <c r="W8" s="45">
        <v>50</v>
      </c>
      <c r="X8" s="45">
        <v>15</v>
      </c>
      <c r="Y8" s="72">
        <f>F8+J8+L8+O8+S8+V8</f>
        <v>18</v>
      </c>
      <c r="Z8" s="72">
        <f>ROUND(Y8/$Y$2*100,0)</f>
        <v>100</v>
      </c>
      <c r="AB8" s="192"/>
      <c r="AC8" s="193"/>
    </row>
    <row r="9" spans="1:29" s="188" customFormat="1" ht="30" customHeight="1" x14ac:dyDescent="0.2">
      <c r="A9" s="110" t="s">
        <v>609</v>
      </c>
      <c r="B9" s="111">
        <v>10</v>
      </c>
      <c r="C9" s="108" t="s">
        <v>16</v>
      </c>
      <c r="D9" s="108" t="s">
        <v>254</v>
      </c>
      <c r="E9" s="73" t="s">
        <v>615</v>
      </c>
      <c r="F9" s="68">
        <f>IF(E9="25/26",2,0)</f>
        <v>2</v>
      </c>
      <c r="G9" s="45">
        <v>33</v>
      </c>
      <c r="H9" s="45">
        <v>2</v>
      </c>
      <c r="I9" s="85">
        <v>2</v>
      </c>
      <c r="J9" s="82">
        <f>IF(ABS((H9-I9)/I9)&lt;=0.1,2,IF(AND(ABS((H9-I9)/I9)&gt;0.1,ABS((H9-I9)/I9)&lt;=0.2),1,0))</f>
        <v>2</v>
      </c>
      <c r="K9" s="86">
        <v>95.2</v>
      </c>
      <c r="L9" s="82">
        <f>IF(K9&gt;90,4,IF(AND(K9&gt;80,K9&lt;=90),3,IF(AND(K9&gt;=50,K9&lt;=80),2,IF(AND(K9&gt;=10,K9&lt;50),1,0))))</f>
        <v>4</v>
      </c>
      <c r="M9" s="70">
        <v>2</v>
      </c>
      <c r="N9" s="70">
        <v>2</v>
      </c>
      <c r="O9" s="68">
        <f>SUM(M9:N9)</f>
        <v>4</v>
      </c>
      <c r="P9" s="43">
        <v>33</v>
      </c>
      <c r="Q9" s="43">
        <v>33</v>
      </c>
      <c r="R9" s="83">
        <f>ROUND(Q9/P9*100,0)</f>
        <v>100</v>
      </c>
      <c r="S9" s="82">
        <f>IF(R9&gt;90,4,IF(AND(R9&gt;80,R9&lt;=90),3,IF(AND(R9&gt;=50,R9&lt;=80),2,IF(AND(R9&gt;=10,R9&lt;50),1,0))))</f>
        <v>4</v>
      </c>
      <c r="T9" s="45">
        <v>28</v>
      </c>
      <c r="U9" s="45">
        <v>100</v>
      </c>
      <c r="V9" s="68">
        <f>IF(U9&gt;=90,2,IF(U9&gt;=80,1,0))</f>
        <v>2</v>
      </c>
      <c r="W9" s="45">
        <v>27</v>
      </c>
      <c r="X9" s="45">
        <v>8</v>
      </c>
      <c r="Y9" s="72">
        <f>F9+J9+L9+O9+S9+V9</f>
        <v>18</v>
      </c>
      <c r="Z9" s="72">
        <f>ROUND(Y9/$Y$2*100,0)</f>
        <v>100</v>
      </c>
      <c r="AB9" s="192"/>
      <c r="AC9" s="193"/>
    </row>
    <row r="10" spans="1:29" s="188" customFormat="1" ht="30" customHeight="1" x14ac:dyDescent="0.2">
      <c r="A10" s="110" t="s">
        <v>609</v>
      </c>
      <c r="B10" s="111">
        <v>11</v>
      </c>
      <c r="C10" s="108" t="s">
        <v>180</v>
      </c>
      <c r="D10" s="108" t="s">
        <v>253</v>
      </c>
      <c r="E10" s="73" t="s">
        <v>615</v>
      </c>
      <c r="F10" s="68">
        <f>IF(E10="25/26",2,0)</f>
        <v>2</v>
      </c>
      <c r="G10" s="45">
        <v>35</v>
      </c>
      <c r="H10" s="45">
        <v>2</v>
      </c>
      <c r="I10" s="85">
        <v>2</v>
      </c>
      <c r="J10" s="82">
        <f>IF(ABS((H10-I10)/I10)&lt;=0.1,2,IF(AND(ABS((H10-I10)/I10)&gt;0.1,ABS((H10-I10)/I10)&lt;=0.2),1,0))</f>
        <v>2</v>
      </c>
      <c r="K10" s="86">
        <v>96.8</v>
      </c>
      <c r="L10" s="82">
        <f>IF(K10&gt;90,4,IF(AND(K10&gt;80,K10&lt;=90),3,IF(AND(K10&gt;=50,K10&lt;=80),2,IF(AND(K10&gt;=10,K10&lt;50),1,0))))</f>
        <v>4</v>
      </c>
      <c r="M10" s="70">
        <v>2</v>
      </c>
      <c r="N10" s="70">
        <v>2</v>
      </c>
      <c r="O10" s="68">
        <f>SUM(M10:N10)</f>
        <v>4</v>
      </c>
      <c r="P10" s="43">
        <v>34</v>
      </c>
      <c r="Q10" s="43">
        <v>34</v>
      </c>
      <c r="R10" s="83">
        <f>ROUND(Q10/P10*100,0)</f>
        <v>100</v>
      </c>
      <c r="S10" s="82">
        <f>IF(R10&gt;90,4,IF(AND(R10&gt;80,R10&lt;=90),3,IF(AND(R10&gt;=50,R10&lt;=80),2,IF(AND(R10&gt;=10,R10&lt;50),1,0))))</f>
        <v>4</v>
      </c>
      <c r="T10" s="45">
        <v>30</v>
      </c>
      <c r="U10" s="45">
        <v>100</v>
      </c>
      <c r="V10" s="68">
        <f>IF(U10&gt;=90,2,IF(U10&gt;=80,1,0))</f>
        <v>2</v>
      </c>
      <c r="W10" s="45">
        <v>101</v>
      </c>
      <c r="X10" s="45">
        <v>1</v>
      </c>
      <c r="Y10" s="72">
        <f>F10+J10+L10+O10+S10+V10</f>
        <v>18</v>
      </c>
      <c r="Z10" s="72">
        <f>ROUND(Y10/$Y$2*100,0)</f>
        <v>100</v>
      </c>
      <c r="AB10" s="192"/>
      <c r="AC10" s="193"/>
    </row>
    <row r="11" spans="1:29" s="188" customFormat="1" ht="30" customHeight="1" x14ac:dyDescent="0.2">
      <c r="A11" s="110" t="s">
        <v>609</v>
      </c>
      <c r="B11" s="111">
        <v>12</v>
      </c>
      <c r="C11" s="108" t="s">
        <v>179</v>
      </c>
      <c r="D11" s="108" t="s">
        <v>255</v>
      </c>
      <c r="E11" s="73" t="s">
        <v>615</v>
      </c>
      <c r="F11" s="68">
        <f>IF(E11="25/26",2,0)</f>
        <v>2</v>
      </c>
      <c r="G11" s="45">
        <v>16</v>
      </c>
      <c r="H11" s="45">
        <v>1</v>
      </c>
      <c r="I11" s="85">
        <v>1</v>
      </c>
      <c r="J11" s="82">
        <f>IF(ABS((H11-I11)/I11)&lt;=0.1,2,IF(AND(ABS((H11-I11)/I11)&gt;0.1,ABS((H11-I11)/I11)&lt;=0.2),1,0))</f>
        <v>2</v>
      </c>
      <c r="K11" s="86">
        <v>92.1</v>
      </c>
      <c r="L11" s="82">
        <f>IF(K11&gt;90,4,IF(AND(K11&gt;80,K11&lt;=90),3,IF(AND(K11&gt;=50,K11&lt;=80),2,IF(AND(K11&gt;=10,K11&lt;50),1,0))))</f>
        <v>4</v>
      </c>
      <c r="M11" s="70">
        <v>2</v>
      </c>
      <c r="N11" s="70">
        <v>2</v>
      </c>
      <c r="O11" s="68">
        <f>SUM(M11:N11)</f>
        <v>4</v>
      </c>
      <c r="P11" s="43">
        <v>16</v>
      </c>
      <c r="Q11" s="43">
        <v>16</v>
      </c>
      <c r="R11" s="83">
        <f>ROUND(Q11/P11*100,0)</f>
        <v>100</v>
      </c>
      <c r="S11" s="82">
        <f>IF(R11&gt;90,4,IF(AND(R11&gt;80,R11&lt;=90),3,IF(AND(R11&gt;=50,R11&lt;=80),2,IF(AND(R11&gt;=10,R11&lt;50),1,0))))</f>
        <v>4</v>
      </c>
      <c r="T11" s="45">
        <v>15</v>
      </c>
      <c r="U11" s="45">
        <v>100</v>
      </c>
      <c r="V11" s="68">
        <f>IF(U11&gt;=90,2,IF(U11&gt;=80,1,0))</f>
        <v>2</v>
      </c>
      <c r="W11" s="45">
        <v>6</v>
      </c>
      <c r="X11" s="45">
        <v>2</v>
      </c>
      <c r="Y11" s="72">
        <f>F11+J11+L11+O11+S11+V11</f>
        <v>18</v>
      </c>
      <c r="Z11" s="72">
        <f>ROUND(Y11/$Y$2*100,0)</f>
        <v>100</v>
      </c>
      <c r="AB11" s="192"/>
      <c r="AC11" s="193"/>
    </row>
    <row r="12" spans="1:29" s="188" customFormat="1" ht="29.25" customHeight="1" x14ac:dyDescent="0.2">
      <c r="A12" s="110" t="s">
        <v>609</v>
      </c>
      <c r="B12" s="111">
        <v>2</v>
      </c>
      <c r="C12" s="108" t="s">
        <v>428</v>
      </c>
      <c r="D12" s="108" t="s">
        <v>410</v>
      </c>
      <c r="E12" s="73" t="s">
        <v>615</v>
      </c>
      <c r="F12" s="68">
        <f>IF(E12="25/26",2,0)</f>
        <v>2</v>
      </c>
      <c r="G12" s="45">
        <v>41</v>
      </c>
      <c r="H12" s="45">
        <v>3</v>
      </c>
      <c r="I12" s="85">
        <v>3</v>
      </c>
      <c r="J12" s="82">
        <f>IF(ABS((H12-I12)/I12)&lt;=0.1,2,IF(AND(ABS((H12-I12)/I12)&gt;0.1,ABS((H12-I12)/I12)&lt;=0.2),1,0))</f>
        <v>2</v>
      </c>
      <c r="K12" s="86">
        <v>87.3</v>
      </c>
      <c r="L12" s="82">
        <f>IF(K12&gt;90,4,IF(AND(K12&gt;80,K12&lt;=90),3,IF(AND(K12&gt;=50,K12&lt;=80),2,IF(AND(K12&gt;=10,K12&lt;50),1,0))))</f>
        <v>3</v>
      </c>
      <c r="M12" s="70">
        <v>2</v>
      </c>
      <c r="N12" s="70">
        <v>2</v>
      </c>
      <c r="O12" s="68">
        <f>SUM(M12:N12)</f>
        <v>4</v>
      </c>
      <c r="P12" s="43">
        <v>31</v>
      </c>
      <c r="Q12" s="43">
        <v>31</v>
      </c>
      <c r="R12" s="83">
        <f>ROUND(Q12/P12*100,0)</f>
        <v>100</v>
      </c>
      <c r="S12" s="82">
        <f>IF(R12&gt;90,4,IF(AND(R12&gt;80,R12&lt;=90),3,IF(AND(R12&gt;=50,R12&lt;=80),2,IF(AND(R12&gt;=10,R12&lt;50),1,0))))</f>
        <v>4</v>
      </c>
      <c r="T12" s="45">
        <v>35</v>
      </c>
      <c r="U12" s="45">
        <v>100</v>
      </c>
      <c r="V12" s="68">
        <f>IF(U12&gt;=90,2,IF(U12&gt;=80,1,0))</f>
        <v>2</v>
      </c>
      <c r="W12" s="45">
        <v>32</v>
      </c>
      <c r="X12" s="45">
        <v>1</v>
      </c>
      <c r="Y12" s="72">
        <f>F12+J12+L12+O12+S12+V12</f>
        <v>17</v>
      </c>
      <c r="Z12" s="72">
        <f>ROUND(Y12/$Y$2*100,0)</f>
        <v>94</v>
      </c>
      <c r="AB12" s="192"/>
      <c r="AC12" s="193"/>
    </row>
    <row r="13" spans="1:29" s="188" customFormat="1" ht="46.5" customHeight="1" x14ac:dyDescent="0.2">
      <c r="A13" s="110" t="s">
        <v>609</v>
      </c>
      <c r="B13" s="111">
        <v>13</v>
      </c>
      <c r="C13" s="108" t="s">
        <v>182</v>
      </c>
      <c r="D13" s="108" t="s">
        <v>404</v>
      </c>
      <c r="E13" s="73" t="s">
        <v>615</v>
      </c>
      <c r="F13" s="68">
        <f>IF(E13="25/26",2,0)</f>
        <v>2</v>
      </c>
      <c r="G13" s="45">
        <v>9</v>
      </c>
      <c r="H13" s="45">
        <v>1</v>
      </c>
      <c r="I13" s="85">
        <v>1</v>
      </c>
      <c r="J13" s="82">
        <f>IF(ABS((H13-I13)/I13)&lt;=0.1,2,IF(AND(ABS((H13-I13)/I13)&gt;0.1,ABS((H13-I13)/I13)&lt;=0.2),1,0))</f>
        <v>2</v>
      </c>
      <c r="K13" s="86">
        <v>87.3</v>
      </c>
      <c r="L13" s="82">
        <f>IF(K13&gt;90,4,IF(AND(K13&gt;80,K13&lt;=90),3,IF(AND(K13&gt;=50,K13&lt;=80),2,IF(AND(K13&gt;=10,K13&lt;50),1,0))))</f>
        <v>3</v>
      </c>
      <c r="M13" s="70">
        <v>2</v>
      </c>
      <c r="N13" s="70">
        <v>2</v>
      </c>
      <c r="O13" s="68">
        <f>SUM(M13:N13)</f>
        <v>4</v>
      </c>
      <c r="P13" s="43">
        <v>9</v>
      </c>
      <c r="Q13" s="43">
        <v>9</v>
      </c>
      <c r="R13" s="83">
        <f>ROUND(Q13/P13*100,0)</f>
        <v>100</v>
      </c>
      <c r="S13" s="82">
        <f>IF(R13&gt;90,4,IF(AND(R13&gt;80,R13&lt;=90),3,IF(AND(R13&gt;=50,R13&lt;=80),2,IF(AND(R13&gt;=10,R13&lt;50),1,0))))</f>
        <v>4</v>
      </c>
      <c r="T13" s="45">
        <v>12</v>
      </c>
      <c r="U13" s="45">
        <v>100</v>
      </c>
      <c r="V13" s="68">
        <f>IF(U13&gt;=90,2,IF(U13&gt;=80,1,0))</f>
        <v>2</v>
      </c>
      <c r="W13" s="45">
        <v>3</v>
      </c>
      <c r="X13" s="45">
        <v>0</v>
      </c>
      <c r="Y13" s="72">
        <f>F13+J13+L13+O13+S13+V13</f>
        <v>17</v>
      </c>
      <c r="Z13" s="72">
        <f>ROUND(Y13/$Y$2*100,0)</f>
        <v>94</v>
      </c>
      <c r="AB13" s="192"/>
      <c r="AC13" s="193"/>
    </row>
    <row r="14" spans="1:29" s="188" customFormat="1" ht="45" customHeight="1" x14ac:dyDescent="0.2">
      <c r="A14" s="110" t="s">
        <v>609</v>
      </c>
      <c r="B14" s="111">
        <v>3</v>
      </c>
      <c r="C14" s="108" t="s">
        <v>409</v>
      </c>
      <c r="D14" s="108" t="s">
        <v>408</v>
      </c>
      <c r="E14" s="73" t="s">
        <v>615</v>
      </c>
      <c r="F14" s="68">
        <f>IF(E14="25/26",2,0)</f>
        <v>2</v>
      </c>
      <c r="G14" s="45">
        <v>9</v>
      </c>
      <c r="H14" s="45">
        <v>1</v>
      </c>
      <c r="I14" s="85">
        <v>1</v>
      </c>
      <c r="J14" s="82">
        <f>IF(ABS((H14-I14)/I14)&lt;=0.1,2,IF(AND(ABS((H14-I14)/I14)&gt;0.1,ABS((H14-I14)/I14)&lt;=0.2),1,0))</f>
        <v>2</v>
      </c>
      <c r="K14" s="86">
        <v>88.9</v>
      </c>
      <c r="L14" s="82">
        <f>IF(K14&gt;90,4,IF(AND(K14&gt;80,K14&lt;=90),3,IF(AND(K14&gt;=50,K14&lt;=80),2,IF(AND(K14&gt;=10,K14&lt;50),1,0))))</f>
        <v>3</v>
      </c>
      <c r="M14" s="70">
        <v>1</v>
      </c>
      <c r="N14" s="70">
        <v>0</v>
      </c>
      <c r="O14" s="68">
        <f>SUM(M14:N14)</f>
        <v>1</v>
      </c>
      <c r="P14" s="43">
        <v>9</v>
      </c>
      <c r="Q14" s="43">
        <v>9</v>
      </c>
      <c r="R14" s="83">
        <f>ROUND(Q14/P14*100,0)</f>
        <v>100</v>
      </c>
      <c r="S14" s="82">
        <f>IF(R14&gt;90,4,IF(AND(R14&gt;80,R14&lt;=90),3,IF(AND(R14&gt;=50,R14&lt;=80),2,IF(AND(R14&gt;=10,R14&lt;50),1,0))))</f>
        <v>4</v>
      </c>
      <c r="T14" s="45">
        <v>9</v>
      </c>
      <c r="U14" s="45">
        <v>100</v>
      </c>
      <c r="V14" s="68">
        <f>IF(U14&gt;=90,2,IF(U14&gt;=80,1,0))</f>
        <v>2</v>
      </c>
      <c r="W14" s="45">
        <v>35</v>
      </c>
      <c r="X14" s="45">
        <v>33</v>
      </c>
      <c r="Y14" s="72">
        <f>F14+J14+L14+O14+S14+V14</f>
        <v>14</v>
      </c>
      <c r="Z14" s="72">
        <f>ROUND(Y14/$Y$2*100,0)</f>
        <v>78</v>
      </c>
      <c r="AB14" s="192"/>
      <c r="AC14" s="193"/>
    </row>
    <row r="15" spans="1:29" s="39" customFormat="1" ht="30" customHeight="1" x14ac:dyDescent="0.2">
      <c r="C15" s="157" t="s">
        <v>51</v>
      </c>
      <c r="D15" s="158"/>
      <c r="F15" s="37"/>
      <c r="G15" s="42">
        <f>SUM(G3:G14)</f>
        <v>675</v>
      </c>
      <c r="H15" s="42">
        <f>SUM(H3:H14)</f>
        <v>41</v>
      </c>
      <c r="I15" s="118">
        <f>SUM(I3:I14)</f>
        <v>41</v>
      </c>
      <c r="J15" s="37"/>
      <c r="K15" s="41"/>
      <c r="L15" s="37"/>
      <c r="M15" s="145"/>
      <c r="N15" s="145"/>
      <c r="O15" s="37"/>
      <c r="S15" s="37"/>
      <c r="Y15" s="38"/>
      <c r="Z15" s="38"/>
    </row>
    <row r="16" spans="1:29" ht="15" thickBot="1" x14ac:dyDescent="0.25"/>
    <row r="17" spans="21:26" ht="15" thickBot="1" x14ac:dyDescent="0.25">
      <c r="U17" s="159" t="s">
        <v>50</v>
      </c>
      <c r="V17" s="160"/>
      <c r="W17" s="160"/>
      <c r="X17" s="161"/>
      <c r="Y17" s="180">
        <f>AVERAGE(Y3:Y14)</f>
        <v>17.5</v>
      </c>
      <c r="Z17" s="181">
        <f>ROUND(Y17/$Y$2*100,0)</f>
        <v>97</v>
      </c>
    </row>
  </sheetData>
  <autoFilter ref="A1:Z15">
    <sortState ref="A2:Z15">
      <sortCondition descending="1" ref="Z3"/>
    </sortState>
  </autoFilter>
  <sortState ref="A1:AA15">
    <sortCondition descending="1" ref="Z3"/>
  </sortState>
  <pageMargins left="0.7" right="0.7" top="0.75" bottom="0.75" header="0.3" footer="0.3"/>
  <pageSetup paperSize="9"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16"/>
  <sheetViews>
    <sheetView zoomScale="64" zoomScaleNormal="64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R24" sqref="R24"/>
    </sheetView>
  </sheetViews>
  <sheetFormatPr defaultColWidth="8.85546875" defaultRowHeight="14.25" x14ac:dyDescent="0.2"/>
  <cols>
    <col min="1" max="1" width="30" style="185" customWidth="1"/>
    <col min="2" max="2" width="4.85546875" style="185" customWidth="1"/>
    <col min="3" max="4" width="27.42578125" style="185" customWidth="1"/>
    <col min="5" max="5" width="16.28515625" style="185" customWidth="1"/>
    <col min="6" max="6" width="5.7109375" style="185" customWidth="1"/>
    <col min="7" max="7" width="13.85546875" style="185" customWidth="1"/>
    <col min="8" max="8" width="14.5703125" style="185" customWidth="1"/>
    <col min="9" max="9" width="11.42578125" style="185" customWidth="1"/>
    <col min="10" max="10" width="5.7109375" style="185" customWidth="1"/>
    <col min="11" max="11" width="14.28515625" style="185" customWidth="1"/>
    <col min="12" max="12" width="5.7109375" style="185" customWidth="1"/>
    <col min="13" max="14" width="16.140625" style="145" customWidth="1"/>
    <col min="15" max="15" width="5.7109375" style="185" customWidth="1"/>
    <col min="16" max="17" width="15.28515625" style="185" customWidth="1"/>
    <col min="18" max="19" width="12" style="185" customWidth="1"/>
    <col min="20" max="20" width="11.28515625" style="185" bestFit="1" customWidth="1"/>
    <col min="21" max="21" width="14.85546875" style="185" customWidth="1"/>
    <col min="22" max="22" width="6.28515625" style="185" bestFit="1" customWidth="1"/>
    <col min="23" max="24" width="13.42578125" style="185" bestFit="1" customWidth="1"/>
    <col min="25" max="25" width="8.42578125" style="185" bestFit="1" customWidth="1"/>
    <col min="26" max="26" width="7" style="185" customWidth="1"/>
    <col min="27" max="16384" width="8.85546875" style="185"/>
  </cols>
  <sheetData>
    <row r="1" spans="1:26" ht="113.25" x14ac:dyDescent="0.2">
      <c r="A1" s="182" t="s">
        <v>35</v>
      </c>
      <c r="B1" s="183"/>
      <c r="C1" s="184" t="s">
        <v>36</v>
      </c>
      <c r="D1" s="184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86"/>
      <c r="C2" s="187"/>
      <c r="D2" s="187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 t="shared" ref="Y2:Y13" si="0">F2+J2+L2+O2+S2+V2</f>
        <v>18</v>
      </c>
      <c r="Z2" s="155">
        <v>100</v>
      </c>
    </row>
    <row r="3" spans="1:26" s="188" customFormat="1" ht="30" customHeight="1" x14ac:dyDescent="0.2">
      <c r="A3" s="110" t="s">
        <v>610</v>
      </c>
      <c r="B3" s="111">
        <v>1</v>
      </c>
      <c r="C3" s="108" t="s">
        <v>186</v>
      </c>
      <c r="D3" s="108" t="s">
        <v>234</v>
      </c>
      <c r="E3" s="124" t="s">
        <v>615</v>
      </c>
      <c r="F3" s="68">
        <f t="shared" ref="F3:F13" si="1">IF(E3="25/26",2,0)</f>
        <v>2</v>
      </c>
      <c r="G3" s="45">
        <v>72</v>
      </c>
      <c r="H3" s="45">
        <v>4</v>
      </c>
      <c r="I3" s="80">
        <v>4</v>
      </c>
      <c r="J3" s="82">
        <f t="shared" ref="J3:J13" si="2">IF(ABS((H3-I3)/I3)&lt;=0.1,2,IF(AND(ABS((H3-I3)/I3)&gt;0.1,ABS((H3-I3)/I3)&lt;=0.2),1,0))</f>
        <v>2</v>
      </c>
      <c r="K3" s="86">
        <v>96.8</v>
      </c>
      <c r="L3" s="82">
        <f t="shared" ref="L3:L13" si="3">IF(K3&gt;90,4,IF(AND(K3&gt;80,K3&lt;=90),3,IF(AND(K3&gt;=50,K3&lt;=80),2,IF(AND(K3&gt;=10,K3&lt;50),1,0))))</f>
        <v>4</v>
      </c>
      <c r="M3" s="131">
        <v>2</v>
      </c>
      <c r="N3" s="131">
        <v>2</v>
      </c>
      <c r="O3" s="68">
        <f t="shared" ref="O3:O13" si="4">SUM(M3:N3)</f>
        <v>4</v>
      </c>
      <c r="P3" s="127">
        <v>71</v>
      </c>
      <c r="Q3" s="127">
        <v>71</v>
      </c>
      <c r="R3" s="83">
        <f t="shared" ref="R3:R13" si="5">ROUND(Q3/P3*100,0)</f>
        <v>100</v>
      </c>
      <c r="S3" s="82">
        <f t="shared" ref="S3:S13" si="6">IF(R3&gt;90,4,IF(AND(R3&gt;80,R3&lt;=90),3,IF(AND(R3&gt;=50,R3&lt;=80),2,IF(AND(R3&gt;=10,R3&lt;50),1,0))))</f>
        <v>4</v>
      </c>
      <c r="T3" s="45">
        <v>79</v>
      </c>
      <c r="U3" s="45">
        <v>100</v>
      </c>
      <c r="V3" s="68">
        <f t="shared" ref="V3:V13" si="7">IF(U3&gt;=90,2,IF(U3&gt;=80,1,0))</f>
        <v>2</v>
      </c>
      <c r="W3" s="127">
        <v>156</v>
      </c>
      <c r="X3" s="127">
        <v>1</v>
      </c>
      <c r="Y3" s="72">
        <f t="shared" si="0"/>
        <v>18</v>
      </c>
      <c r="Z3" s="72">
        <f t="shared" ref="Z3:Z13" si="8">ROUND(Y3/$Y$2*100,0)</f>
        <v>100</v>
      </c>
    </row>
    <row r="4" spans="1:26" s="188" customFormat="1" ht="30" customHeight="1" x14ac:dyDescent="0.2">
      <c r="A4" s="110" t="s">
        <v>610</v>
      </c>
      <c r="B4" s="111">
        <v>2</v>
      </c>
      <c r="C4" s="108" t="s">
        <v>184</v>
      </c>
      <c r="D4" s="108" t="s">
        <v>334</v>
      </c>
      <c r="E4" s="124" t="s">
        <v>615</v>
      </c>
      <c r="F4" s="68">
        <f t="shared" si="1"/>
        <v>2</v>
      </c>
      <c r="G4" s="45">
        <v>163</v>
      </c>
      <c r="H4" s="45">
        <v>9</v>
      </c>
      <c r="I4" s="80">
        <v>9</v>
      </c>
      <c r="J4" s="82">
        <f t="shared" si="2"/>
        <v>2</v>
      </c>
      <c r="K4" s="86">
        <v>96.8</v>
      </c>
      <c r="L4" s="82">
        <f t="shared" si="3"/>
        <v>4</v>
      </c>
      <c r="M4" s="131">
        <v>2</v>
      </c>
      <c r="N4" s="131">
        <v>2</v>
      </c>
      <c r="O4" s="68">
        <f t="shared" si="4"/>
        <v>4</v>
      </c>
      <c r="P4" s="127">
        <v>160</v>
      </c>
      <c r="Q4" s="127">
        <v>160</v>
      </c>
      <c r="R4" s="83">
        <f t="shared" si="5"/>
        <v>100</v>
      </c>
      <c r="S4" s="82">
        <f t="shared" si="6"/>
        <v>4</v>
      </c>
      <c r="T4" s="45">
        <v>186</v>
      </c>
      <c r="U4" s="45">
        <v>100</v>
      </c>
      <c r="V4" s="68">
        <f t="shared" si="7"/>
        <v>2</v>
      </c>
      <c r="W4" s="127">
        <v>457</v>
      </c>
      <c r="X4" s="127">
        <v>77</v>
      </c>
      <c r="Y4" s="72">
        <f t="shared" si="0"/>
        <v>18</v>
      </c>
      <c r="Z4" s="72">
        <f t="shared" si="8"/>
        <v>100</v>
      </c>
    </row>
    <row r="5" spans="1:26" s="188" customFormat="1" ht="30" customHeight="1" x14ac:dyDescent="0.2">
      <c r="A5" s="110" t="s">
        <v>610</v>
      </c>
      <c r="B5" s="111">
        <v>3</v>
      </c>
      <c r="C5" s="108" t="s">
        <v>185</v>
      </c>
      <c r="D5" s="108" t="s">
        <v>248</v>
      </c>
      <c r="E5" s="124" t="s">
        <v>615</v>
      </c>
      <c r="F5" s="68">
        <f t="shared" si="1"/>
        <v>2</v>
      </c>
      <c r="G5" s="45">
        <v>126</v>
      </c>
      <c r="H5" s="45">
        <v>7</v>
      </c>
      <c r="I5" s="80">
        <v>7</v>
      </c>
      <c r="J5" s="82">
        <f t="shared" si="2"/>
        <v>2</v>
      </c>
      <c r="K5" s="86">
        <v>92.1</v>
      </c>
      <c r="L5" s="82">
        <f t="shared" si="3"/>
        <v>4</v>
      </c>
      <c r="M5" s="131">
        <v>2</v>
      </c>
      <c r="N5" s="131">
        <v>2</v>
      </c>
      <c r="O5" s="68">
        <f t="shared" si="4"/>
        <v>4</v>
      </c>
      <c r="P5" s="127">
        <v>122</v>
      </c>
      <c r="Q5" s="127">
        <v>122</v>
      </c>
      <c r="R5" s="83">
        <f t="shared" si="5"/>
        <v>100</v>
      </c>
      <c r="S5" s="82">
        <f t="shared" si="6"/>
        <v>4</v>
      </c>
      <c r="T5" s="45">
        <v>151</v>
      </c>
      <c r="U5" s="45">
        <v>100</v>
      </c>
      <c r="V5" s="68">
        <f t="shared" si="7"/>
        <v>2</v>
      </c>
      <c r="W5" s="127">
        <v>87</v>
      </c>
      <c r="X5" s="127">
        <v>4</v>
      </c>
      <c r="Y5" s="72">
        <f t="shared" si="0"/>
        <v>18</v>
      </c>
      <c r="Z5" s="72">
        <f t="shared" si="8"/>
        <v>100</v>
      </c>
    </row>
    <row r="6" spans="1:26" s="188" customFormat="1" ht="30" customHeight="1" x14ac:dyDescent="0.2">
      <c r="A6" s="110" t="s">
        <v>610</v>
      </c>
      <c r="B6" s="111">
        <v>4</v>
      </c>
      <c r="C6" s="108" t="s">
        <v>189</v>
      </c>
      <c r="D6" s="108" t="s">
        <v>330</v>
      </c>
      <c r="E6" s="124" t="s">
        <v>615</v>
      </c>
      <c r="F6" s="68">
        <f t="shared" si="1"/>
        <v>2</v>
      </c>
      <c r="G6" s="45">
        <v>21</v>
      </c>
      <c r="H6" s="45">
        <v>2</v>
      </c>
      <c r="I6" s="80">
        <v>2</v>
      </c>
      <c r="J6" s="82">
        <f t="shared" si="2"/>
        <v>2</v>
      </c>
      <c r="K6" s="86">
        <v>96.8</v>
      </c>
      <c r="L6" s="82">
        <f t="shared" si="3"/>
        <v>4</v>
      </c>
      <c r="M6" s="131">
        <v>2</v>
      </c>
      <c r="N6" s="131">
        <v>2</v>
      </c>
      <c r="O6" s="68">
        <f t="shared" si="4"/>
        <v>4</v>
      </c>
      <c r="P6" s="127">
        <v>21</v>
      </c>
      <c r="Q6" s="127">
        <v>21</v>
      </c>
      <c r="R6" s="83">
        <f t="shared" si="5"/>
        <v>100</v>
      </c>
      <c r="S6" s="82">
        <f t="shared" si="6"/>
        <v>4</v>
      </c>
      <c r="T6" s="45">
        <v>28</v>
      </c>
      <c r="U6" s="45">
        <v>100</v>
      </c>
      <c r="V6" s="68">
        <f t="shared" si="7"/>
        <v>2</v>
      </c>
      <c r="W6" s="127">
        <v>57</v>
      </c>
      <c r="X6" s="127">
        <v>1</v>
      </c>
      <c r="Y6" s="72">
        <f t="shared" si="0"/>
        <v>18</v>
      </c>
      <c r="Z6" s="72">
        <f t="shared" si="8"/>
        <v>100</v>
      </c>
    </row>
    <row r="7" spans="1:26" s="188" customFormat="1" ht="30" customHeight="1" x14ac:dyDescent="0.2">
      <c r="A7" s="110" t="s">
        <v>610</v>
      </c>
      <c r="B7" s="111">
        <v>5</v>
      </c>
      <c r="C7" s="108" t="s">
        <v>188</v>
      </c>
      <c r="D7" s="108" t="s">
        <v>246</v>
      </c>
      <c r="E7" s="124" t="s">
        <v>615</v>
      </c>
      <c r="F7" s="68">
        <f t="shared" si="1"/>
        <v>2</v>
      </c>
      <c r="G7" s="45">
        <v>22</v>
      </c>
      <c r="H7" s="45">
        <v>2</v>
      </c>
      <c r="I7" s="80">
        <v>2</v>
      </c>
      <c r="J7" s="82">
        <f t="shared" si="2"/>
        <v>2</v>
      </c>
      <c r="K7" s="86">
        <v>98.4</v>
      </c>
      <c r="L7" s="82">
        <f t="shared" si="3"/>
        <v>4</v>
      </c>
      <c r="M7" s="131">
        <v>2</v>
      </c>
      <c r="N7" s="131">
        <v>2</v>
      </c>
      <c r="O7" s="68">
        <f t="shared" si="4"/>
        <v>4</v>
      </c>
      <c r="P7" s="127">
        <v>16</v>
      </c>
      <c r="Q7" s="127">
        <v>16</v>
      </c>
      <c r="R7" s="83">
        <f t="shared" si="5"/>
        <v>100</v>
      </c>
      <c r="S7" s="82">
        <f t="shared" si="6"/>
        <v>4</v>
      </c>
      <c r="T7" s="45">
        <v>33</v>
      </c>
      <c r="U7" s="45">
        <v>100</v>
      </c>
      <c r="V7" s="68">
        <f t="shared" si="7"/>
        <v>2</v>
      </c>
      <c r="W7" s="127">
        <v>14</v>
      </c>
      <c r="X7" s="127">
        <v>0</v>
      </c>
      <c r="Y7" s="72">
        <f t="shared" si="0"/>
        <v>18</v>
      </c>
      <c r="Z7" s="72">
        <f t="shared" si="8"/>
        <v>100</v>
      </c>
    </row>
    <row r="8" spans="1:26" s="188" customFormat="1" ht="30" customHeight="1" x14ac:dyDescent="0.2">
      <c r="A8" s="110" t="s">
        <v>610</v>
      </c>
      <c r="B8" s="111">
        <v>6</v>
      </c>
      <c r="C8" s="108" t="s">
        <v>187</v>
      </c>
      <c r="D8" s="108" t="s">
        <v>233</v>
      </c>
      <c r="E8" s="124" t="s">
        <v>615</v>
      </c>
      <c r="F8" s="68">
        <f t="shared" si="1"/>
        <v>2</v>
      </c>
      <c r="G8" s="45">
        <v>92</v>
      </c>
      <c r="H8" s="45">
        <v>5</v>
      </c>
      <c r="I8" s="80">
        <v>5</v>
      </c>
      <c r="J8" s="82">
        <f t="shared" si="2"/>
        <v>2</v>
      </c>
      <c r="K8" s="86">
        <v>98.4</v>
      </c>
      <c r="L8" s="82">
        <f t="shared" si="3"/>
        <v>4</v>
      </c>
      <c r="M8" s="131">
        <v>2</v>
      </c>
      <c r="N8" s="131">
        <v>2</v>
      </c>
      <c r="O8" s="68">
        <f t="shared" si="4"/>
        <v>4</v>
      </c>
      <c r="P8" s="127">
        <v>89</v>
      </c>
      <c r="Q8" s="127">
        <v>89</v>
      </c>
      <c r="R8" s="83">
        <f t="shared" si="5"/>
        <v>100</v>
      </c>
      <c r="S8" s="82">
        <f t="shared" si="6"/>
        <v>4</v>
      </c>
      <c r="T8" s="45">
        <v>106</v>
      </c>
      <c r="U8" s="45">
        <v>100</v>
      </c>
      <c r="V8" s="68">
        <f t="shared" si="7"/>
        <v>2</v>
      </c>
      <c r="W8" s="127">
        <v>181</v>
      </c>
      <c r="X8" s="127">
        <v>0</v>
      </c>
      <c r="Y8" s="72">
        <f t="shared" si="0"/>
        <v>18</v>
      </c>
      <c r="Z8" s="72">
        <f t="shared" si="8"/>
        <v>100</v>
      </c>
    </row>
    <row r="9" spans="1:26" s="188" customFormat="1" ht="38.25" customHeight="1" x14ac:dyDescent="0.2">
      <c r="A9" s="110" t="s">
        <v>610</v>
      </c>
      <c r="B9" s="111">
        <v>7</v>
      </c>
      <c r="C9" s="108" t="s">
        <v>645</v>
      </c>
      <c r="D9" s="108" t="s">
        <v>644</v>
      </c>
      <c r="E9" s="124" t="s">
        <v>615</v>
      </c>
      <c r="F9" s="68">
        <f t="shared" si="1"/>
        <v>2</v>
      </c>
      <c r="G9" s="45">
        <v>86</v>
      </c>
      <c r="H9" s="45">
        <v>5</v>
      </c>
      <c r="I9" s="80">
        <v>5</v>
      </c>
      <c r="J9" s="82">
        <f t="shared" si="2"/>
        <v>2</v>
      </c>
      <c r="K9" s="86">
        <v>100</v>
      </c>
      <c r="L9" s="82">
        <f t="shared" si="3"/>
        <v>4</v>
      </c>
      <c r="M9" s="131">
        <v>2</v>
      </c>
      <c r="N9" s="131">
        <v>2</v>
      </c>
      <c r="O9" s="68">
        <f t="shared" si="4"/>
        <v>4</v>
      </c>
      <c r="P9" s="127">
        <v>87</v>
      </c>
      <c r="Q9" s="127">
        <v>87</v>
      </c>
      <c r="R9" s="83">
        <f t="shared" si="5"/>
        <v>100</v>
      </c>
      <c r="S9" s="82">
        <f t="shared" si="6"/>
        <v>4</v>
      </c>
      <c r="T9" s="45">
        <v>83</v>
      </c>
      <c r="U9" s="45">
        <v>100</v>
      </c>
      <c r="V9" s="68">
        <f t="shared" si="7"/>
        <v>2</v>
      </c>
      <c r="W9" s="127">
        <v>28</v>
      </c>
      <c r="X9" s="127">
        <v>1</v>
      </c>
      <c r="Y9" s="72">
        <f t="shared" si="0"/>
        <v>18</v>
      </c>
      <c r="Z9" s="72">
        <f t="shared" si="8"/>
        <v>100</v>
      </c>
    </row>
    <row r="10" spans="1:26" s="188" customFormat="1" ht="30" customHeight="1" x14ac:dyDescent="0.2">
      <c r="A10" s="110" t="s">
        <v>610</v>
      </c>
      <c r="B10" s="111">
        <v>8</v>
      </c>
      <c r="C10" s="108" t="s">
        <v>95</v>
      </c>
      <c r="D10" s="108" t="s">
        <v>331</v>
      </c>
      <c r="E10" s="124" t="s">
        <v>615</v>
      </c>
      <c r="F10" s="68">
        <f t="shared" si="1"/>
        <v>2</v>
      </c>
      <c r="G10" s="45">
        <v>117</v>
      </c>
      <c r="H10" s="45">
        <v>8</v>
      </c>
      <c r="I10" s="80">
        <v>8</v>
      </c>
      <c r="J10" s="82">
        <f t="shared" si="2"/>
        <v>2</v>
      </c>
      <c r="K10" s="86">
        <v>93.7</v>
      </c>
      <c r="L10" s="82">
        <f t="shared" si="3"/>
        <v>4</v>
      </c>
      <c r="M10" s="131">
        <v>2</v>
      </c>
      <c r="N10" s="131">
        <v>2</v>
      </c>
      <c r="O10" s="68">
        <f t="shared" si="4"/>
        <v>4</v>
      </c>
      <c r="P10" s="127">
        <v>112</v>
      </c>
      <c r="Q10" s="127">
        <v>112</v>
      </c>
      <c r="R10" s="83">
        <f t="shared" si="5"/>
        <v>100</v>
      </c>
      <c r="S10" s="82">
        <f t="shared" si="6"/>
        <v>4</v>
      </c>
      <c r="T10" s="45">
        <v>119</v>
      </c>
      <c r="U10" s="45">
        <v>100</v>
      </c>
      <c r="V10" s="68">
        <f t="shared" si="7"/>
        <v>2</v>
      </c>
      <c r="W10" s="127">
        <v>172</v>
      </c>
      <c r="X10" s="127">
        <v>1</v>
      </c>
      <c r="Y10" s="72">
        <f t="shared" si="0"/>
        <v>18</v>
      </c>
      <c r="Z10" s="72">
        <f t="shared" si="8"/>
        <v>100</v>
      </c>
    </row>
    <row r="11" spans="1:26" s="188" customFormat="1" ht="30" customHeight="1" x14ac:dyDescent="0.2">
      <c r="A11" s="110" t="s">
        <v>610</v>
      </c>
      <c r="B11" s="111">
        <v>9</v>
      </c>
      <c r="C11" s="108" t="s">
        <v>191</v>
      </c>
      <c r="D11" s="108" t="s">
        <v>332</v>
      </c>
      <c r="E11" s="124" t="s">
        <v>615</v>
      </c>
      <c r="F11" s="68">
        <f t="shared" si="1"/>
        <v>2</v>
      </c>
      <c r="G11" s="45">
        <v>6</v>
      </c>
      <c r="H11" s="45">
        <v>1</v>
      </c>
      <c r="I11" s="80">
        <v>1</v>
      </c>
      <c r="J11" s="82">
        <f t="shared" si="2"/>
        <v>2</v>
      </c>
      <c r="K11" s="86">
        <v>93.7</v>
      </c>
      <c r="L11" s="82">
        <f t="shared" si="3"/>
        <v>4</v>
      </c>
      <c r="M11" s="131">
        <v>2</v>
      </c>
      <c r="N11" s="131">
        <v>2</v>
      </c>
      <c r="O11" s="68">
        <f t="shared" si="4"/>
        <v>4</v>
      </c>
      <c r="P11" s="127">
        <v>6</v>
      </c>
      <c r="Q11" s="127">
        <v>6</v>
      </c>
      <c r="R11" s="83">
        <f t="shared" si="5"/>
        <v>100</v>
      </c>
      <c r="S11" s="82">
        <f t="shared" si="6"/>
        <v>4</v>
      </c>
      <c r="T11" s="45">
        <v>5</v>
      </c>
      <c r="U11" s="45">
        <v>100</v>
      </c>
      <c r="V11" s="68">
        <f t="shared" si="7"/>
        <v>2</v>
      </c>
      <c r="W11" s="127">
        <v>13</v>
      </c>
      <c r="X11" s="127">
        <v>1</v>
      </c>
      <c r="Y11" s="72">
        <f t="shared" si="0"/>
        <v>18</v>
      </c>
      <c r="Z11" s="72">
        <f t="shared" si="8"/>
        <v>100</v>
      </c>
    </row>
    <row r="12" spans="1:26" s="188" customFormat="1" ht="30" customHeight="1" x14ac:dyDescent="0.2">
      <c r="A12" s="110" t="s">
        <v>610</v>
      </c>
      <c r="B12" s="111">
        <v>10</v>
      </c>
      <c r="C12" s="108" t="s">
        <v>183</v>
      </c>
      <c r="D12" s="108" t="s">
        <v>247</v>
      </c>
      <c r="E12" s="124" t="s">
        <v>615</v>
      </c>
      <c r="F12" s="68">
        <f t="shared" si="1"/>
        <v>2</v>
      </c>
      <c r="G12" s="45">
        <v>107</v>
      </c>
      <c r="H12" s="45">
        <v>8</v>
      </c>
      <c r="I12" s="80">
        <v>8</v>
      </c>
      <c r="J12" s="82">
        <f t="shared" si="2"/>
        <v>2</v>
      </c>
      <c r="K12" s="86">
        <v>100</v>
      </c>
      <c r="L12" s="82">
        <f t="shared" si="3"/>
        <v>4</v>
      </c>
      <c r="M12" s="131">
        <v>2</v>
      </c>
      <c r="N12" s="131">
        <v>2</v>
      </c>
      <c r="O12" s="68">
        <f t="shared" si="4"/>
        <v>4</v>
      </c>
      <c r="P12" s="127">
        <v>106</v>
      </c>
      <c r="Q12" s="127">
        <v>106</v>
      </c>
      <c r="R12" s="83">
        <f t="shared" si="5"/>
        <v>100</v>
      </c>
      <c r="S12" s="82">
        <f t="shared" si="6"/>
        <v>4</v>
      </c>
      <c r="T12" s="45">
        <v>111</v>
      </c>
      <c r="U12" s="45">
        <v>100</v>
      </c>
      <c r="V12" s="68">
        <f t="shared" si="7"/>
        <v>2</v>
      </c>
      <c r="W12" s="127">
        <v>351</v>
      </c>
      <c r="X12" s="127">
        <v>71</v>
      </c>
      <c r="Y12" s="72">
        <f t="shared" si="0"/>
        <v>18</v>
      </c>
      <c r="Z12" s="72">
        <f t="shared" si="8"/>
        <v>100</v>
      </c>
    </row>
    <row r="13" spans="1:26" s="188" customFormat="1" ht="30" customHeight="1" x14ac:dyDescent="0.2">
      <c r="A13" s="110" t="s">
        <v>610</v>
      </c>
      <c r="B13" s="111">
        <v>11</v>
      </c>
      <c r="C13" s="108" t="s">
        <v>190</v>
      </c>
      <c r="D13" s="108" t="s">
        <v>333</v>
      </c>
      <c r="E13" s="124" t="s">
        <v>615</v>
      </c>
      <c r="F13" s="68">
        <f t="shared" si="1"/>
        <v>2</v>
      </c>
      <c r="G13" s="45">
        <v>8</v>
      </c>
      <c r="H13" s="45">
        <v>1</v>
      </c>
      <c r="I13" s="80">
        <v>1</v>
      </c>
      <c r="J13" s="82">
        <f t="shared" si="2"/>
        <v>2</v>
      </c>
      <c r="K13" s="86">
        <v>95.2</v>
      </c>
      <c r="L13" s="82">
        <f t="shared" si="3"/>
        <v>4</v>
      </c>
      <c r="M13" s="131">
        <v>2</v>
      </c>
      <c r="N13" s="131">
        <v>2</v>
      </c>
      <c r="O13" s="68">
        <f t="shared" si="4"/>
        <v>4</v>
      </c>
      <c r="P13" s="127">
        <v>8</v>
      </c>
      <c r="Q13" s="127">
        <v>8</v>
      </c>
      <c r="R13" s="83">
        <f t="shared" si="5"/>
        <v>100</v>
      </c>
      <c r="S13" s="82">
        <f t="shared" si="6"/>
        <v>4</v>
      </c>
      <c r="T13" s="45">
        <v>7</v>
      </c>
      <c r="U13" s="45">
        <v>100</v>
      </c>
      <c r="V13" s="68">
        <f t="shared" si="7"/>
        <v>2</v>
      </c>
      <c r="W13" s="127">
        <v>20</v>
      </c>
      <c r="X13" s="127">
        <v>3</v>
      </c>
      <c r="Y13" s="72">
        <f t="shared" si="0"/>
        <v>18</v>
      </c>
      <c r="Z13" s="72">
        <f t="shared" si="8"/>
        <v>100</v>
      </c>
    </row>
    <row r="14" spans="1:26" s="39" customFormat="1" ht="30" customHeight="1" x14ac:dyDescent="0.2">
      <c r="C14" s="157" t="s">
        <v>51</v>
      </c>
      <c r="D14" s="158"/>
      <c r="F14" s="37"/>
      <c r="G14" s="40">
        <f>SUM(G3:G13)</f>
        <v>820</v>
      </c>
      <c r="H14" s="42">
        <f>SUM(H3:H13)</f>
        <v>52</v>
      </c>
      <c r="I14" s="42">
        <f>SUM(I3:I13)</f>
        <v>52</v>
      </c>
      <c r="J14" s="37"/>
      <c r="K14" s="41"/>
      <c r="L14" s="37"/>
      <c r="M14" s="145"/>
      <c r="N14" s="145"/>
      <c r="O14" s="37"/>
      <c r="S14" s="37"/>
      <c r="Y14" s="38"/>
      <c r="Z14" s="38"/>
    </row>
    <row r="15" spans="1:26" ht="15" thickBot="1" x14ac:dyDescent="0.25"/>
    <row r="16" spans="1:26" ht="15" thickBot="1" x14ac:dyDescent="0.25">
      <c r="U16" s="159" t="s">
        <v>50</v>
      </c>
      <c r="V16" s="160"/>
      <c r="W16" s="160"/>
      <c r="X16" s="161"/>
      <c r="Y16" s="180">
        <f>AVERAGE(Y3:Y13)</f>
        <v>18</v>
      </c>
      <c r="Z16" s="181">
        <f>ROUND(Y16/$Y$2*100,0)</f>
        <v>100</v>
      </c>
    </row>
  </sheetData>
  <autoFilter ref="A1:Z14">
    <sortState ref="A3:Z14">
      <sortCondition ref="B3"/>
    </sortState>
  </autoFilter>
  <sortState ref="A1:AA14">
    <sortCondition descending="1" ref="Z3"/>
  </sortState>
  <pageMargins left="0.7" right="0.7" top="0.75" bottom="0.75" header="0.3" footer="0.3"/>
  <pageSetup paperSize="9" orientation="portrait" horizontalDpi="4294967292" verticalDpi="429496729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37"/>
  <sheetViews>
    <sheetView zoomScale="64" zoomScaleNormal="64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Q34" sqref="Q34"/>
    </sheetView>
  </sheetViews>
  <sheetFormatPr defaultColWidth="8.85546875" defaultRowHeight="14.25" x14ac:dyDescent="0.2"/>
  <cols>
    <col min="1" max="1" width="26.42578125" style="145" customWidth="1"/>
    <col min="2" max="2" width="4.7109375" style="145" customWidth="1"/>
    <col min="3" max="3" width="35.85546875" style="145" customWidth="1"/>
    <col min="4" max="4" width="32" style="145" customWidth="1"/>
    <col min="5" max="5" width="16.140625" style="145" customWidth="1"/>
    <col min="6" max="6" width="5.7109375" style="145" customWidth="1"/>
    <col min="7" max="8" width="14.42578125" style="145" customWidth="1"/>
    <col min="9" max="9" width="12.42578125" style="145" customWidth="1"/>
    <col min="10" max="10" width="5.7109375" style="145" customWidth="1"/>
    <col min="11" max="11" width="13.28515625" style="145" customWidth="1"/>
    <col min="12" max="12" width="5.7109375" style="145" customWidth="1"/>
    <col min="13" max="14" width="14.85546875" style="145" customWidth="1"/>
    <col min="15" max="15" width="5.7109375" style="145" customWidth="1"/>
    <col min="16" max="16" width="15.42578125" style="145" customWidth="1"/>
    <col min="17" max="17" width="14.85546875" style="145" customWidth="1"/>
    <col min="18" max="18" width="9.42578125" style="145" customWidth="1"/>
    <col min="19" max="19" width="6" style="145" customWidth="1"/>
    <col min="20" max="20" width="12.7109375" style="145" customWidth="1"/>
    <col min="21" max="21" width="14.5703125" style="145" customWidth="1"/>
    <col min="22" max="22" width="6" style="145" customWidth="1"/>
    <col min="23" max="23" width="15.42578125" style="145" customWidth="1"/>
    <col min="24" max="24" width="14.42578125" style="145" customWidth="1"/>
    <col min="25" max="25" width="6.85546875" style="145" bestFit="1" customWidth="1"/>
    <col min="26" max="26" width="7.42578125" style="145" customWidth="1"/>
    <col min="27" max="16384" width="8.85546875" style="145"/>
  </cols>
  <sheetData>
    <row r="1" spans="1:26" ht="120" x14ac:dyDescent="0.2">
      <c r="A1" s="140" t="s">
        <v>35</v>
      </c>
      <c r="B1" s="141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78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ht="30" customHeight="1" x14ac:dyDescent="0.2">
      <c r="A3" s="107" t="s">
        <v>611</v>
      </c>
      <c r="B3" s="73">
        <v>1</v>
      </c>
      <c r="C3" s="108" t="s">
        <v>140</v>
      </c>
      <c r="D3" s="108" t="s">
        <v>235</v>
      </c>
      <c r="E3" s="124" t="s">
        <v>615</v>
      </c>
      <c r="F3" s="68">
        <f>IF(E3="25/26",2,0)</f>
        <v>2</v>
      </c>
      <c r="G3" s="45">
        <v>51</v>
      </c>
      <c r="H3" s="45">
        <v>5</v>
      </c>
      <c r="I3" s="80">
        <v>5</v>
      </c>
      <c r="J3" s="82">
        <f>IF(ABS((H3-I3)/I3)&lt;=0.1,2,IF(AND(ABS((H3-I3)/I3)&gt;0.1,ABS((H3-I3)/I3)&lt;=0.2),1,0))</f>
        <v>2</v>
      </c>
      <c r="K3" s="86">
        <v>96.8</v>
      </c>
      <c r="L3" s="68">
        <f>IF(K3&gt;90,4,IF(AND(K3&gt;80,K3&lt;=90),3,IF(AND(K3&gt;=50,K3&lt;=80),2,IF(AND(K3&gt;=10,K3&lt;50),1,0))))</f>
        <v>4</v>
      </c>
      <c r="M3" s="126">
        <v>2</v>
      </c>
      <c r="N3" s="126">
        <v>2</v>
      </c>
      <c r="O3" s="68">
        <f>SUM(M3:N3)</f>
        <v>4</v>
      </c>
      <c r="P3" s="43">
        <v>45</v>
      </c>
      <c r="Q3" s="43">
        <v>45</v>
      </c>
      <c r="R3" s="84">
        <f>ROUND(Q3/P3*100,0)</f>
        <v>100</v>
      </c>
      <c r="S3" s="68">
        <f>IF(R3&gt;90,4,IF(AND(R3&gt;80,R3&lt;=90),3,IF(AND(R3&gt;=50,R3&lt;=80),2,IF(AND(R3&gt;=10,R3&lt;50),1,0))))</f>
        <v>4</v>
      </c>
      <c r="T3" s="45">
        <v>74</v>
      </c>
      <c r="U3" s="45">
        <v>100</v>
      </c>
      <c r="V3" s="68">
        <f>IF(U3&gt;=90,2,IF(U3&gt;=80,1,0))</f>
        <v>2</v>
      </c>
      <c r="W3" s="127">
        <v>50</v>
      </c>
      <c r="X3" s="127">
        <v>4</v>
      </c>
      <c r="Y3" s="72">
        <f>F3+J3+L3+O3+S3+V3</f>
        <v>18</v>
      </c>
      <c r="Z3" s="72">
        <f>ROUND(Y3/$Y$2*100,0)</f>
        <v>100</v>
      </c>
    </row>
    <row r="4" spans="1:26" ht="30" customHeight="1" x14ac:dyDescent="0.2">
      <c r="A4" s="107" t="s">
        <v>611</v>
      </c>
      <c r="B4" s="73">
        <v>3</v>
      </c>
      <c r="C4" s="108" t="s">
        <v>141</v>
      </c>
      <c r="D4" s="108" t="s">
        <v>335</v>
      </c>
      <c r="E4" s="124" t="s">
        <v>615</v>
      </c>
      <c r="F4" s="68">
        <f>IF(E4="25/26",2,0)</f>
        <v>2</v>
      </c>
      <c r="G4" s="45">
        <v>162</v>
      </c>
      <c r="H4" s="45">
        <v>9</v>
      </c>
      <c r="I4" s="80">
        <v>9</v>
      </c>
      <c r="J4" s="82">
        <f>IF(ABS((H4-I4)/I4)&lt;=0.1,2,IF(AND(ABS((H4-I4)/I4)&gt;0.1,ABS((H4-I4)/I4)&lt;=0.2),1,0))</f>
        <v>2</v>
      </c>
      <c r="K4" s="86">
        <v>90.5</v>
      </c>
      <c r="L4" s="68">
        <f>IF(K4&gt;90,4,IF(AND(K4&gt;80,K4&lt;=90),3,IF(AND(K4&gt;=50,K4&lt;=80),2,IF(AND(K4&gt;=10,K4&lt;50),1,0))))</f>
        <v>4</v>
      </c>
      <c r="M4" s="126">
        <v>2</v>
      </c>
      <c r="N4" s="126">
        <v>2</v>
      </c>
      <c r="O4" s="68">
        <f>SUM(M4:N4)</f>
        <v>4</v>
      </c>
      <c r="P4" s="43">
        <v>158</v>
      </c>
      <c r="Q4" s="43">
        <v>158</v>
      </c>
      <c r="R4" s="84">
        <f>ROUND(Q4/P4*100,0)</f>
        <v>100</v>
      </c>
      <c r="S4" s="68">
        <f>IF(R4&gt;90,4,IF(AND(R4&gt;80,R4&lt;=90),3,IF(AND(R4&gt;=50,R4&lt;=80),2,IF(AND(R4&gt;=10,R4&lt;50),1,0))))</f>
        <v>4</v>
      </c>
      <c r="T4" s="45">
        <v>185</v>
      </c>
      <c r="U4" s="45">
        <v>100</v>
      </c>
      <c r="V4" s="68">
        <f>IF(U4&gt;=90,2,IF(U4&gt;=80,1,0))</f>
        <v>2</v>
      </c>
      <c r="W4" s="127">
        <v>91</v>
      </c>
      <c r="X4" s="127">
        <v>1</v>
      </c>
      <c r="Y4" s="72">
        <f>F4+J4+L4+O4+S4+V4</f>
        <v>18</v>
      </c>
      <c r="Z4" s="72">
        <f>ROUND(Y4/$Y$2*100,0)</f>
        <v>100</v>
      </c>
    </row>
    <row r="5" spans="1:26" ht="30" customHeight="1" x14ac:dyDescent="0.2">
      <c r="A5" s="107" t="s">
        <v>611</v>
      </c>
      <c r="B5" s="73">
        <v>4</v>
      </c>
      <c r="C5" s="108" t="s">
        <v>149</v>
      </c>
      <c r="D5" s="108" t="s">
        <v>336</v>
      </c>
      <c r="E5" s="124" t="s">
        <v>615</v>
      </c>
      <c r="F5" s="68">
        <f>IF(E5="25/26",2,0)</f>
        <v>2</v>
      </c>
      <c r="G5" s="45">
        <v>58</v>
      </c>
      <c r="H5" s="45">
        <v>3</v>
      </c>
      <c r="I5" s="80">
        <v>3</v>
      </c>
      <c r="J5" s="82">
        <f>IF(ABS((H5-I5)/I5)&lt;=0.1,2,IF(AND(ABS((H5-I5)/I5)&gt;0.1,ABS((H5-I5)/I5)&lt;=0.2),1,0))</f>
        <v>2</v>
      </c>
      <c r="K5" s="86">
        <v>95.2</v>
      </c>
      <c r="L5" s="68">
        <f>IF(K5&gt;90,4,IF(AND(K5&gt;80,K5&lt;=90),3,IF(AND(K5&gt;=50,K5&lt;=80),2,IF(AND(K5&gt;=10,K5&lt;50),1,0))))</f>
        <v>4</v>
      </c>
      <c r="M5" s="126">
        <v>2</v>
      </c>
      <c r="N5" s="126">
        <v>2</v>
      </c>
      <c r="O5" s="68">
        <f>SUM(M5:N5)</f>
        <v>4</v>
      </c>
      <c r="P5" s="43">
        <v>49</v>
      </c>
      <c r="Q5" s="43">
        <v>49</v>
      </c>
      <c r="R5" s="84">
        <f>ROUND(Q5/P5*100,0)</f>
        <v>100</v>
      </c>
      <c r="S5" s="68">
        <f>IF(R5&gt;90,4,IF(AND(R5&gt;80,R5&lt;=90),3,IF(AND(R5&gt;=50,R5&lt;=80),2,IF(AND(R5&gt;=10,R5&lt;50),1,0))))</f>
        <v>4</v>
      </c>
      <c r="T5" s="45">
        <v>56</v>
      </c>
      <c r="U5" s="45">
        <v>100</v>
      </c>
      <c r="V5" s="68">
        <f>IF(U5&gt;=90,2,IF(U5&gt;=80,1,0))</f>
        <v>2</v>
      </c>
      <c r="W5" s="127">
        <v>44</v>
      </c>
      <c r="X5" s="127">
        <v>0</v>
      </c>
      <c r="Y5" s="72">
        <f>F5+J5+L5+O5+S5+V5</f>
        <v>18</v>
      </c>
      <c r="Z5" s="72">
        <f>ROUND(Y5/$Y$2*100,0)</f>
        <v>100</v>
      </c>
    </row>
    <row r="6" spans="1:26" ht="30" customHeight="1" x14ac:dyDescent="0.2">
      <c r="A6" s="107" t="s">
        <v>611</v>
      </c>
      <c r="B6" s="73">
        <v>6</v>
      </c>
      <c r="C6" s="108" t="s">
        <v>151</v>
      </c>
      <c r="D6" s="108" t="s">
        <v>344</v>
      </c>
      <c r="E6" s="124" t="s">
        <v>615</v>
      </c>
      <c r="F6" s="68">
        <f>IF(E6="25/26",2,0)</f>
        <v>2</v>
      </c>
      <c r="G6" s="45">
        <v>29</v>
      </c>
      <c r="H6" s="45">
        <v>2</v>
      </c>
      <c r="I6" s="80">
        <v>2</v>
      </c>
      <c r="J6" s="82">
        <f>IF(ABS((H6-I6)/I6)&lt;=0.1,2,IF(AND(ABS((H6-I6)/I6)&gt;0.1,ABS((H6-I6)/I6)&lt;=0.2),1,0))</f>
        <v>2</v>
      </c>
      <c r="K6" s="86">
        <v>96.8</v>
      </c>
      <c r="L6" s="68">
        <f>IF(K6&gt;90,4,IF(AND(K6&gt;80,K6&lt;=90),3,IF(AND(K6&gt;=50,K6&lt;=80),2,IF(AND(K6&gt;=10,K6&lt;50),1,0))))</f>
        <v>4</v>
      </c>
      <c r="M6" s="126">
        <v>2</v>
      </c>
      <c r="N6" s="126">
        <v>2</v>
      </c>
      <c r="O6" s="68">
        <f>SUM(M6:N6)</f>
        <v>4</v>
      </c>
      <c r="P6" s="43">
        <v>29</v>
      </c>
      <c r="Q6" s="43">
        <v>29</v>
      </c>
      <c r="R6" s="84">
        <f>ROUND(Q6/P6*100,0)</f>
        <v>100</v>
      </c>
      <c r="S6" s="68">
        <f>IF(R6&gt;90,4,IF(AND(R6&gt;80,R6&lt;=90),3,IF(AND(R6&gt;=50,R6&lt;=80),2,IF(AND(R6&gt;=10,R6&lt;50),1,0))))</f>
        <v>4</v>
      </c>
      <c r="T6" s="45">
        <v>30</v>
      </c>
      <c r="U6" s="45">
        <v>100</v>
      </c>
      <c r="V6" s="68">
        <f>IF(U6&gt;=90,2,IF(U6&gt;=80,1,0))</f>
        <v>2</v>
      </c>
      <c r="W6" s="127">
        <v>10</v>
      </c>
      <c r="X6" s="127">
        <v>1</v>
      </c>
      <c r="Y6" s="72">
        <f>F6+J6+L6+O6+S6+V6</f>
        <v>18</v>
      </c>
      <c r="Z6" s="72">
        <f>ROUND(Y6/$Y$2*100,0)</f>
        <v>100</v>
      </c>
    </row>
    <row r="7" spans="1:26" ht="30" customHeight="1" x14ac:dyDescent="0.2">
      <c r="A7" s="107" t="s">
        <v>611</v>
      </c>
      <c r="B7" s="73">
        <v>7</v>
      </c>
      <c r="C7" s="108" t="s">
        <v>152</v>
      </c>
      <c r="D7" s="108" t="s">
        <v>337</v>
      </c>
      <c r="E7" s="124" t="s">
        <v>615</v>
      </c>
      <c r="F7" s="68">
        <f>IF(E7="25/26",2,0)</f>
        <v>2</v>
      </c>
      <c r="G7" s="45">
        <v>36</v>
      </c>
      <c r="H7" s="45">
        <v>2</v>
      </c>
      <c r="I7" s="80">
        <v>2</v>
      </c>
      <c r="J7" s="82">
        <f>IF(ABS((H7-I7)/I7)&lt;=0.1,2,IF(AND(ABS((H7-I7)/I7)&gt;0.1,ABS((H7-I7)/I7)&lt;=0.2),1,0))</f>
        <v>2</v>
      </c>
      <c r="K7" s="86">
        <v>96.8</v>
      </c>
      <c r="L7" s="68">
        <f>IF(K7&gt;90,4,IF(AND(K7&gt;80,K7&lt;=90),3,IF(AND(K7&gt;=50,K7&lt;=80),2,IF(AND(K7&gt;=10,K7&lt;50),1,0))))</f>
        <v>4</v>
      </c>
      <c r="M7" s="126">
        <v>2</v>
      </c>
      <c r="N7" s="126">
        <v>2</v>
      </c>
      <c r="O7" s="68">
        <f>SUM(M7:N7)</f>
        <v>4</v>
      </c>
      <c r="P7" s="43">
        <v>32</v>
      </c>
      <c r="Q7" s="43">
        <v>32</v>
      </c>
      <c r="R7" s="84">
        <f>ROUND(Q7/P7*100,0)</f>
        <v>100</v>
      </c>
      <c r="S7" s="68">
        <f>IF(R7&gt;90,4,IF(AND(R7&gt;80,R7&lt;=90),3,IF(AND(R7&gt;=50,R7&lt;=80),2,IF(AND(R7&gt;=10,R7&lt;50),1,0))))</f>
        <v>4</v>
      </c>
      <c r="T7" s="45">
        <v>40</v>
      </c>
      <c r="U7" s="45">
        <v>100</v>
      </c>
      <c r="V7" s="68">
        <f>IF(U7&gt;=90,2,IF(U7&gt;=80,1,0))</f>
        <v>2</v>
      </c>
      <c r="W7" s="127">
        <v>28</v>
      </c>
      <c r="X7" s="127">
        <v>0</v>
      </c>
      <c r="Y7" s="72">
        <f>F7+J7+L7+O7+S7+V7</f>
        <v>18</v>
      </c>
      <c r="Z7" s="72">
        <f>ROUND(Y7/$Y$2*100,0)</f>
        <v>100</v>
      </c>
    </row>
    <row r="8" spans="1:26" ht="30" customHeight="1" x14ac:dyDescent="0.2">
      <c r="A8" s="107" t="s">
        <v>611</v>
      </c>
      <c r="B8" s="73">
        <v>8</v>
      </c>
      <c r="C8" s="108" t="s">
        <v>153</v>
      </c>
      <c r="D8" s="108" t="s">
        <v>338</v>
      </c>
      <c r="E8" s="124" t="s">
        <v>615</v>
      </c>
      <c r="F8" s="68">
        <f>IF(E8="25/26",2,0)</f>
        <v>2</v>
      </c>
      <c r="G8" s="45">
        <v>50</v>
      </c>
      <c r="H8" s="45">
        <v>3</v>
      </c>
      <c r="I8" s="80">
        <v>3</v>
      </c>
      <c r="J8" s="82">
        <f>IF(ABS((H8-I8)/I8)&lt;=0.1,2,IF(AND(ABS((H8-I8)/I8)&gt;0.1,ABS((H8-I8)/I8)&lt;=0.2),1,0))</f>
        <v>2</v>
      </c>
      <c r="K8" s="86">
        <v>93.7</v>
      </c>
      <c r="L8" s="68">
        <f>IF(K8&gt;90,4,IF(AND(K8&gt;80,K8&lt;=90),3,IF(AND(K8&gt;=50,K8&lt;=80),2,IF(AND(K8&gt;=10,K8&lt;50),1,0))))</f>
        <v>4</v>
      </c>
      <c r="M8" s="126">
        <v>2</v>
      </c>
      <c r="N8" s="126">
        <v>2</v>
      </c>
      <c r="O8" s="68">
        <f>SUM(M8:N8)</f>
        <v>4</v>
      </c>
      <c r="P8" s="43">
        <v>50</v>
      </c>
      <c r="Q8" s="43">
        <v>50</v>
      </c>
      <c r="R8" s="84">
        <f>ROUND(Q8/P8*100,0)</f>
        <v>100</v>
      </c>
      <c r="S8" s="68">
        <f>IF(R8&gt;90,4,IF(AND(R8&gt;80,R8&lt;=90),3,IF(AND(R8&gt;=50,R8&lt;=80),2,IF(AND(R8&gt;=10,R8&lt;50),1,0))))</f>
        <v>4</v>
      </c>
      <c r="T8" s="45">
        <v>45</v>
      </c>
      <c r="U8" s="45">
        <v>100</v>
      </c>
      <c r="V8" s="68">
        <f>IF(U8&gt;=90,2,IF(U8&gt;=80,1,0))</f>
        <v>2</v>
      </c>
      <c r="W8" s="127">
        <v>17</v>
      </c>
      <c r="X8" s="127">
        <v>18</v>
      </c>
      <c r="Y8" s="72">
        <f>F8+J8+L8+O8+S8+V8</f>
        <v>18</v>
      </c>
      <c r="Z8" s="72">
        <f>ROUND(Y8/$Y$2*100,0)</f>
        <v>100</v>
      </c>
    </row>
    <row r="9" spans="1:26" ht="30" customHeight="1" x14ac:dyDescent="0.2">
      <c r="A9" s="107" t="s">
        <v>611</v>
      </c>
      <c r="B9" s="73">
        <v>9</v>
      </c>
      <c r="C9" s="108" t="s">
        <v>148</v>
      </c>
      <c r="D9" s="108" t="s">
        <v>342</v>
      </c>
      <c r="E9" s="124" t="s">
        <v>615</v>
      </c>
      <c r="F9" s="68">
        <f>IF(E9="25/26",2,0)</f>
        <v>2</v>
      </c>
      <c r="G9" s="45">
        <v>156</v>
      </c>
      <c r="H9" s="45">
        <v>10</v>
      </c>
      <c r="I9" s="80">
        <v>10</v>
      </c>
      <c r="J9" s="82">
        <f>IF(ABS((H9-I9)/I9)&lt;=0.1,2,IF(AND(ABS((H9-I9)/I9)&gt;0.1,ABS((H9-I9)/I9)&lt;=0.2),1,0))</f>
        <v>2</v>
      </c>
      <c r="K9" s="86">
        <v>93.7</v>
      </c>
      <c r="L9" s="68">
        <f>IF(K9&gt;90,4,IF(AND(K9&gt;80,K9&lt;=90),3,IF(AND(K9&gt;=50,K9&lt;=80),2,IF(AND(K9&gt;=10,K9&lt;50),1,0))))</f>
        <v>4</v>
      </c>
      <c r="M9" s="126">
        <v>2</v>
      </c>
      <c r="N9" s="126">
        <v>2</v>
      </c>
      <c r="O9" s="68">
        <f>SUM(M9:N9)</f>
        <v>4</v>
      </c>
      <c r="P9" s="43">
        <v>133</v>
      </c>
      <c r="Q9" s="43">
        <v>133</v>
      </c>
      <c r="R9" s="84">
        <f>ROUND(Q9/P9*100,0)</f>
        <v>100</v>
      </c>
      <c r="S9" s="68">
        <f>IF(R9&gt;90,4,IF(AND(R9&gt;80,R9&lt;=90),3,IF(AND(R9&gt;=50,R9&lt;=80),2,IF(AND(R9&gt;=10,R9&lt;50),1,0))))</f>
        <v>4</v>
      </c>
      <c r="T9" s="45">
        <v>150</v>
      </c>
      <c r="U9" s="45">
        <v>100</v>
      </c>
      <c r="V9" s="68">
        <f>IF(U9&gt;=90,2,IF(U9&gt;=80,1,0))</f>
        <v>2</v>
      </c>
      <c r="W9" s="127">
        <v>16</v>
      </c>
      <c r="X9" s="127">
        <v>6</v>
      </c>
      <c r="Y9" s="72">
        <f>F9+J9+L9+O9+S9+V9</f>
        <v>18</v>
      </c>
      <c r="Z9" s="72">
        <f>ROUND(Y9/$Y$2*100,0)</f>
        <v>100</v>
      </c>
    </row>
    <row r="10" spans="1:26" ht="30" customHeight="1" x14ac:dyDescent="0.2">
      <c r="A10" s="107" t="s">
        <v>611</v>
      </c>
      <c r="B10" s="73">
        <v>10</v>
      </c>
      <c r="C10" s="108" t="s">
        <v>142</v>
      </c>
      <c r="D10" s="108" t="s">
        <v>237</v>
      </c>
      <c r="E10" s="124" t="s">
        <v>615</v>
      </c>
      <c r="F10" s="68">
        <f>IF(E10="25/26",2,0)</f>
        <v>2</v>
      </c>
      <c r="G10" s="45">
        <v>232</v>
      </c>
      <c r="H10" s="45">
        <v>11</v>
      </c>
      <c r="I10" s="80">
        <v>11</v>
      </c>
      <c r="J10" s="82">
        <f>IF(ABS((H10-I10)/I10)&lt;=0.1,2,IF(AND(ABS((H10-I10)/I10)&gt;0.1,ABS((H10-I10)/I10)&lt;=0.2),1,0))</f>
        <v>2</v>
      </c>
      <c r="K10" s="86">
        <v>90.5</v>
      </c>
      <c r="L10" s="68">
        <f>IF(K10&gt;90,4,IF(AND(K10&gt;80,K10&lt;=90),3,IF(AND(K10&gt;=50,K10&lt;=80),2,IF(AND(K10&gt;=10,K10&lt;50),1,0))))</f>
        <v>4</v>
      </c>
      <c r="M10" s="126">
        <v>2</v>
      </c>
      <c r="N10" s="126">
        <v>2</v>
      </c>
      <c r="O10" s="68">
        <f>SUM(M10:N10)</f>
        <v>4</v>
      </c>
      <c r="P10" s="43">
        <v>230</v>
      </c>
      <c r="Q10" s="43">
        <v>230</v>
      </c>
      <c r="R10" s="84">
        <f>ROUND(Q10/P10*100,0)</f>
        <v>100</v>
      </c>
      <c r="S10" s="68">
        <f>IF(R10&gt;90,4,IF(AND(R10&gt;80,R10&lt;=90),3,IF(AND(R10&gt;=50,R10&lt;=80),2,IF(AND(R10&gt;=10,R10&lt;50),1,0))))</f>
        <v>4</v>
      </c>
      <c r="T10" s="45">
        <v>281</v>
      </c>
      <c r="U10" s="45">
        <v>100</v>
      </c>
      <c r="V10" s="68">
        <f>IF(U10&gt;=90,2,IF(U10&gt;=80,1,0))</f>
        <v>2</v>
      </c>
      <c r="W10" s="127">
        <v>246</v>
      </c>
      <c r="X10" s="127">
        <v>23</v>
      </c>
      <c r="Y10" s="72">
        <f>F10+J10+L10+O10+S10+V10</f>
        <v>18</v>
      </c>
      <c r="Z10" s="72">
        <f>ROUND(Y10/$Y$2*100,0)</f>
        <v>100</v>
      </c>
    </row>
    <row r="11" spans="1:26" ht="30" customHeight="1" x14ac:dyDescent="0.2">
      <c r="A11" s="107" t="s">
        <v>611</v>
      </c>
      <c r="B11" s="73">
        <v>12</v>
      </c>
      <c r="C11" s="108" t="s">
        <v>143</v>
      </c>
      <c r="D11" s="108" t="s">
        <v>339</v>
      </c>
      <c r="E11" s="124" t="s">
        <v>615</v>
      </c>
      <c r="F11" s="68">
        <f>IF(E11="25/26",2,0)</f>
        <v>2</v>
      </c>
      <c r="G11" s="45">
        <v>94</v>
      </c>
      <c r="H11" s="45">
        <v>5</v>
      </c>
      <c r="I11" s="80">
        <v>5</v>
      </c>
      <c r="J11" s="82">
        <f>IF(ABS((H11-I11)/I11)&lt;=0.1,2,IF(AND(ABS((H11-I11)/I11)&gt;0.1,ABS((H11-I11)/I11)&lt;=0.2),1,0))</f>
        <v>2</v>
      </c>
      <c r="K11" s="86">
        <v>92.1</v>
      </c>
      <c r="L11" s="68">
        <f>IF(K11&gt;90,4,IF(AND(K11&gt;80,K11&lt;=90),3,IF(AND(K11&gt;=50,K11&lt;=80),2,IF(AND(K11&gt;=10,K11&lt;50),1,0))))</f>
        <v>4</v>
      </c>
      <c r="M11" s="126">
        <v>2</v>
      </c>
      <c r="N11" s="126">
        <v>2</v>
      </c>
      <c r="O11" s="68">
        <f>SUM(M11:N11)</f>
        <v>4</v>
      </c>
      <c r="P11" s="43">
        <v>90</v>
      </c>
      <c r="Q11" s="43">
        <v>90</v>
      </c>
      <c r="R11" s="84">
        <f>ROUND(Q11/P11*100,0)</f>
        <v>100</v>
      </c>
      <c r="S11" s="68">
        <f>IF(R11&gt;90,4,IF(AND(R11&gt;80,R11&lt;=90),3,IF(AND(R11&gt;=50,R11&lt;=80),2,IF(AND(R11&gt;=10,R11&lt;50),1,0))))</f>
        <v>4</v>
      </c>
      <c r="T11" s="45">
        <v>115</v>
      </c>
      <c r="U11" s="45">
        <v>99</v>
      </c>
      <c r="V11" s="68">
        <f>IF(U11&gt;=90,2,IF(U11&gt;=80,1,0))</f>
        <v>2</v>
      </c>
      <c r="W11" s="127">
        <v>76</v>
      </c>
      <c r="X11" s="127">
        <v>5</v>
      </c>
      <c r="Y11" s="72">
        <f>F11+J11+L11+O11+S11+V11</f>
        <v>18</v>
      </c>
      <c r="Z11" s="72">
        <f>ROUND(Y11/$Y$2*100,0)</f>
        <v>100</v>
      </c>
    </row>
    <row r="12" spans="1:26" ht="30" customHeight="1" x14ac:dyDescent="0.2">
      <c r="A12" s="107" t="s">
        <v>611</v>
      </c>
      <c r="B12" s="73">
        <v>13</v>
      </c>
      <c r="C12" s="108" t="s">
        <v>144</v>
      </c>
      <c r="D12" s="108" t="s">
        <v>343</v>
      </c>
      <c r="E12" s="124" t="s">
        <v>615</v>
      </c>
      <c r="F12" s="68">
        <f>IF(E12="25/26",2,0)</f>
        <v>2</v>
      </c>
      <c r="G12" s="45">
        <v>185</v>
      </c>
      <c r="H12" s="45">
        <v>11</v>
      </c>
      <c r="I12" s="80">
        <v>11</v>
      </c>
      <c r="J12" s="82">
        <f>IF(ABS((H12-I12)/I12)&lt;=0.1,2,IF(AND(ABS((H12-I12)/I12)&gt;0.1,ABS((H12-I12)/I12)&lt;=0.2),1,0))</f>
        <v>2</v>
      </c>
      <c r="K12" s="86">
        <v>93.7</v>
      </c>
      <c r="L12" s="68">
        <f>IF(K12&gt;90,4,IF(AND(K12&gt;80,K12&lt;=90),3,IF(AND(K12&gt;=50,K12&lt;=80),2,IF(AND(K12&gt;=10,K12&lt;50),1,0))))</f>
        <v>4</v>
      </c>
      <c r="M12" s="126">
        <v>2</v>
      </c>
      <c r="N12" s="126">
        <v>2</v>
      </c>
      <c r="O12" s="68">
        <f>SUM(M12:N12)</f>
        <v>4</v>
      </c>
      <c r="P12" s="43">
        <v>183</v>
      </c>
      <c r="Q12" s="43">
        <v>183</v>
      </c>
      <c r="R12" s="84">
        <f>ROUND(Q12/P12*100,0)</f>
        <v>100</v>
      </c>
      <c r="S12" s="68">
        <f>IF(R12&gt;90,4,IF(AND(R12&gt;80,R12&lt;=90),3,IF(AND(R12&gt;=50,R12&lt;=80),2,IF(AND(R12&gt;=10,R12&lt;50),1,0))))</f>
        <v>4</v>
      </c>
      <c r="T12" s="45">
        <v>194</v>
      </c>
      <c r="U12" s="45">
        <v>100</v>
      </c>
      <c r="V12" s="68">
        <f>IF(U12&gt;=90,2,IF(U12&gt;=80,1,0))</f>
        <v>2</v>
      </c>
      <c r="W12" s="127">
        <v>72</v>
      </c>
      <c r="X12" s="127">
        <v>20</v>
      </c>
      <c r="Y12" s="72">
        <f>F12+J12+L12+O12+S12+V12</f>
        <v>18</v>
      </c>
      <c r="Z12" s="72">
        <f>ROUND(Y12/$Y$2*100,0)</f>
        <v>100</v>
      </c>
    </row>
    <row r="13" spans="1:26" ht="30" customHeight="1" x14ac:dyDescent="0.2">
      <c r="A13" s="107" t="s">
        <v>611</v>
      </c>
      <c r="B13" s="73">
        <v>14</v>
      </c>
      <c r="C13" s="108" t="s">
        <v>145</v>
      </c>
      <c r="D13" s="108" t="s">
        <v>236</v>
      </c>
      <c r="E13" s="124" t="s">
        <v>615</v>
      </c>
      <c r="F13" s="68">
        <f>IF(E13="25/26",2,0)</f>
        <v>2</v>
      </c>
      <c r="G13" s="45">
        <v>89</v>
      </c>
      <c r="H13" s="45">
        <v>5</v>
      </c>
      <c r="I13" s="80">
        <v>5</v>
      </c>
      <c r="J13" s="82">
        <f>IF(ABS((H13-I13)/I13)&lt;=0.1,2,IF(AND(ABS((H13-I13)/I13)&gt;0.1,ABS((H13-I13)/I13)&lt;=0.2),1,0))</f>
        <v>2</v>
      </c>
      <c r="K13" s="86">
        <v>95.2</v>
      </c>
      <c r="L13" s="68">
        <f>IF(K13&gt;90,4,IF(AND(K13&gt;80,K13&lt;=90),3,IF(AND(K13&gt;=50,K13&lt;=80),2,IF(AND(K13&gt;=10,K13&lt;50),1,0))))</f>
        <v>4</v>
      </c>
      <c r="M13" s="126">
        <v>2</v>
      </c>
      <c r="N13" s="126">
        <v>2</v>
      </c>
      <c r="O13" s="68">
        <f>SUM(M13:N13)</f>
        <v>4</v>
      </c>
      <c r="P13" s="43">
        <v>89</v>
      </c>
      <c r="Q13" s="43">
        <v>89</v>
      </c>
      <c r="R13" s="84">
        <f>ROUND(Q13/P13*100,0)</f>
        <v>100</v>
      </c>
      <c r="S13" s="68">
        <f>IF(R13&gt;90,4,IF(AND(R13&gt;80,R13&lt;=90),3,IF(AND(R13&gt;=50,R13&lt;=80),2,IF(AND(R13&gt;=10,R13&lt;50),1,0))))</f>
        <v>4</v>
      </c>
      <c r="T13" s="45">
        <v>89</v>
      </c>
      <c r="U13" s="45">
        <v>100</v>
      </c>
      <c r="V13" s="68">
        <f>IF(U13&gt;=90,2,IF(U13&gt;=80,1,0))</f>
        <v>2</v>
      </c>
      <c r="W13" s="127">
        <v>81</v>
      </c>
      <c r="X13" s="127">
        <v>4</v>
      </c>
      <c r="Y13" s="72">
        <f>F13+J13+L13+O13+S13+V13</f>
        <v>18</v>
      </c>
      <c r="Z13" s="72">
        <f>ROUND(Y13/$Y$2*100,0)</f>
        <v>100</v>
      </c>
    </row>
    <row r="14" spans="1:26" ht="30" customHeight="1" x14ac:dyDescent="0.2">
      <c r="A14" s="107" t="s">
        <v>611</v>
      </c>
      <c r="B14" s="73">
        <v>15</v>
      </c>
      <c r="C14" s="108" t="s">
        <v>146</v>
      </c>
      <c r="D14" s="108" t="s">
        <v>340</v>
      </c>
      <c r="E14" s="124" t="s">
        <v>615</v>
      </c>
      <c r="F14" s="68">
        <f>IF(E14="25/26",2,0)</f>
        <v>2</v>
      </c>
      <c r="G14" s="45">
        <v>63</v>
      </c>
      <c r="H14" s="45">
        <v>3</v>
      </c>
      <c r="I14" s="80">
        <v>3</v>
      </c>
      <c r="J14" s="82">
        <f>IF(ABS((H14-I14)/I14)&lt;=0.1,2,IF(AND(ABS((H14-I14)/I14)&gt;0.1,ABS((H14-I14)/I14)&lt;=0.2),1,0))</f>
        <v>2</v>
      </c>
      <c r="K14" s="86">
        <v>95.2</v>
      </c>
      <c r="L14" s="68">
        <f>IF(K14&gt;90,4,IF(AND(K14&gt;80,K14&lt;=90),3,IF(AND(K14&gt;=50,K14&lt;=80),2,IF(AND(K14&gt;=10,K14&lt;50),1,0))))</f>
        <v>4</v>
      </c>
      <c r="M14" s="126">
        <v>2</v>
      </c>
      <c r="N14" s="126">
        <v>2</v>
      </c>
      <c r="O14" s="68">
        <f>SUM(M14:N14)</f>
        <v>4</v>
      </c>
      <c r="P14" s="43">
        <v>62</v>
      </c>
      <c r="Q14" s="43">
        <v>62</v>
      </c>
      <c r="R14" s="84">
        <f>ROUND(Q14/P14*100,0)</f>
        <v>100</v>
      </c>
      <c r="S14" s="68">
        <f>IF(R14&gt;90,4,IF(AND(R14&gt;80,R14&lt;=90),3,IF(AND(R14&gt;=50,R14&lt;=80),2,IF(AND(R14&gt;=10,R14&lt;50),1,0))))</f>
        <v>4</v>
      </c>
      <c r="T14" s="45">
        <v>56</v>
      </c>
      <c r="U14" s="45">
        <v>98</v>
      </c>
      <c r="V14" s="68">
        <f>IF(U14&gt;=90,2,IF(U14&gt;=80,1,0))</f>
        <v>2</v>
      </c>
      <c r="W14" s="127">
        <v>14</v>
      </c>
      <c r="X14" s="127">
        <v>1</v>
      </c>
      <c r="Y14" s="72">
        <f>F14+J14+L14+O14+S14+V14</f>
        <v>18</v>
      </c>
      <c r="Z14" s="72">
        <f>ROUND(Y14/$Y$2*100,0)</f>
        <v>100</v>
      </c>
    </row>
    <row r="15" spans="1:26" ht="30" customHeight="1" x14ac:dyDescent="0.2">
      <c r="A15" s="107" t="s">
        <v>611</v>
      </c>
      <c r="B15" s="73">
        <v>2</v>
      </c>
      <c r="C15" s="108" t="s">
        <v>154</v>
      </c>
      <c r="D15" s="108" t="s">
        <v>341</v>
      </c>
      <c r="E15" s="124" t="s">
        <v>615</v>
      </c>
      <c r="F15" s="68">
        <f>IF(E15="25/26",2,0)</f>
        <v>2</v>
      </c>
      <c r="G15" s="45">
        <v>4</v>
      </c>
      <c r="H15" s="45">
        <v>1</v>
      </c>
      <c r="I15" s="80">
        <v>1</v>
      </c>
      <c r="J15" s="82">
        <f>IF(ABS((H15-I15)/I15)&lt;=0.1,2,IF(AND(ABS((H15-I15)/I15)&gt;0.1,ABS((H15-I15)/I15)&lt;=0.2),1,0))</f>
        <v>2</v>
      </c>
      <c r="K15" s="86">
        <v>88.9</v>
      </c>
      <c r="L15" s="68">
        <f>IF(K15&gt;90,4,IF(AND(K15&gt;80,K15&lt;=90),3,IF(AND(K15&gt;=50,K15&lt;=80),2,IF(AND(K15&gt;=10,K15&lt;50),1,0))))</f>
        <v>3</v>
      </c>
      <c r="M15" s="126">
        <v>2</v>
      </c>
      <c r="N15" s="126">
        <v>2</v>
      </c>
      <c r="O15" s="68">
        <f>SUM(M15:N15)</f>
        <v>4</v>
      </c>
      <c r="P15" s="43">
        <v>4</v>
      </c>
      <c r="Q15" s="43">
        <v>4</v>
      </c>
      <c r="R15" s="84">
        <f>ROUND(Q15/P15*100,0)</f>
        <v>100</v>
      </c>
      <c r="S15" s="68">
        <f>IF(R15&gt;90,4,IF(AND(R15&gt;80,R15&lt;=90),3,IF(AND(R15&gt;=50,R15&lt;=80),2,IF(AND(R15&gt;=10,R15&lt;50),1,0))))</f>
        <v>4</v>
      </c>
      <c r="T15" s="45">
        <v>4</v>
      </c>
      <c r="U15" s="45">
        <v>100</v>
      </c>
      <c r="V15" s="68">
        <f>IF(U15&gt;=90,2,IF(U15&gt;=80,1,0))</f>
        <v>2</v>
      </c>
      <c r="W15" s="127">
        <v>31</v>
      </c>
      <c r="X15" s="127">
        <v>0</v>
      </c>
      <c r="Y15" s="72">
        <f>F15+J15+L15+O15+S15+V15</f>
        <v>17</v>
      </c>
      <c r="Z15" s="72">
        <f>ROUND(Y15/$Y$2*100,0)</f>
        <v>94</v>
      </c>
    </row>
    <row r="16" spans="1:26" ht="30" customHeight="1" x14ac:dyDescent="0.2">
      <c r="A16" s="107" t="s">
        <v>611</v>
      </c>
      <c r="B16" s="73">
        <v>5</v>
      </c>
      <c r="C16" s="108" t="s">
        <v>150</v>
      </c>
      <c r="D16" s="108" t="s">
        <v>346</v>
      </c>
      <c r="E16" s="124" t="s">
        <v>615</v>
      </c>
      <c r="F16" s="68">
        <f>IF(E16="25/26",2,0)</f>
        <v>2</v>
      </c>
      <c r="G16" s="45">
        <v>35</v>
      </c>
      <c r="H16" s="45">
        <v>2</v>
      </c>
      <c r="I16" s="80">
        <v>2</v>
      </c>
      <c r="J16" s="82">
        <f>IF(ABS((H16-I16)/I16)&lt;=0.1,2,IF(AND(ABS((H16-I16)/I16)&gt;0.1,ABS((H16-I16)/I16)&lt;=0.2),1,0))</f>
        <v>2</v>
      </c>
      <c r="K16" s="86">
        <v>87.3</v>
      </c>
      <c r="L16" s="68">
        <f>IF(K16&gt;90,4,IF(AND(K16&gt;80,K16&lt;=90),3,IF(AND(K16&gt;=50,K16&lt;=80),2,IF(AND(K16&gt;=10,K16&lt;50),1,0))))</f>
        <v>3</v>
      </c>
      <c r="M16" s="126">
        <v>2</v>
      </c>
      <c r="N16" s="126">
        <v>2</v>
      </c>
      <c r="O16" s="68">
        <f>SUM(M16:N16)</f>
        <v>4</v>
      </c>
      <c r="P16" s="43">
        <v>34</v>
      </c>
      <c r="Q16" s="43">
        <v>34</v>
      </c>
      <c r="R16" s="84">
        <f>ROUND(Q16/P16*100,0)</f>
        <v>100</v>
      </c>
      <c r="S16" s="68">
        <f>IF(R16&gt;90,4,IF(AND(R16&gt;80,R16&lt;=90),3,IF(AND(R16&gt;=50,R16&lt;=80),2,IF(AND(R16&gt;=10,R16&lt;50),1,0))))</f>
        <v>4</v>
      </c>
      <c r="T16" s="45">
        <v>43</v>
      </c>
      <c r="U16" s="45">
        <v>100</v>
      </c>
      <c r="V16" s="68">
        <f>IF(U16&gt;=90,2,IF(U16&gt;=80,1,0))</f>
        <v>2</v>
      </c>
      <c r="W16" s="127">
        <v>1</v>
      </c>
      <c r="X16" s="127">
        <v>2</v>
      </c>
      <c r="Y16" s="72">
        <f>F16+J16+L16+O16+S16+V16</f>
        <v>17</v>
      </c>
      <c r="Z16" s="72">
        <f>ROUND(Y16/$Y$2*100,0)</f>
        <v>94</v>
      </c>
    </row>
    <row r="17" spans="1:26" ht="30" customHeight="1" x14ac:dyDescent="0.2">
      <c r="A17" s="107" t="s">
        <v>611</v>
      </c>
      <c r="B17" s="73">
        <v>11</v>
      </c>
      <c r="C17" s="108" t="s">
        <v>147</v>
      </c>
      <c r="D17" s="108" t="s">
        <v>345</v>
      </c>
      <c r="E17" s="73" t="s">
        <v>615</v>
      </c>
      <c r="F17" s="68">
        <f>IF(E17="25/26",2,0)</f>
        <v>2</v>
      </c>
      <c r="G17" s="45">
        <v>168</v>
      </c>
      <c r="H17" s="45">
        <v>9</v>
      </c>
      <c r="I17" s="80">
        <v>9</v>
      </c>
      <c r="J17" s="82">
        <f>IF(ABS((H17-I17)/I17)&lt;=0.1,2,IF(AND(ABS((H17-I17)/I17)&gt;0.1,ABS((H17-I17)/I17)&lt;=0.2),1,0))</f>
        <v>2</v>
      </c>
      <c r="K17" s="86">
        <v>87.3</v>
      </c>
      <c r="L17" s="68">
        <f>IF(K17&gt;90,4,IF(AND(K17&gt;80,K17&lt;=90),3,IF(AND(K17&gt;=50,K17&lt;=80),2,IF(AND(K17&gt;=10,K17&lt;50),1,0))))</f>
        <v>3</v>
      </c>
      <c r="M17" s="126">
        <v>2</v>
      </c>
      <c r="N17" s="126">
        <v>2</v>
      </c>
      <c r="O17" s="68">
        <f>SUM(M17:N17)</f>
        <v>4</v>
      </c>
      <c r="P17" s="43">
        <v>168</v>
      </c>
      <c r="Q17" s="43">
        <v>168</v>
      </c>
      <c r="R17" s="84">
        <f>ROUND(Q17/P17*100,0)</f>
        <v>100</v>
      </c>
      <c r="S17" s="68">
        <f>IF(R17&gt;90,4,IF(AND(R17&gt;80,R17&lt;=90),3,IF(AND(R17&gt;=50,R17&lt;=80),2,IF(AND(R17&gt;=10,R17&lt;50),1,0))))</f>
        <v>4</v>
      </c>
      <c r="T17" s="45">
        <v>206</v>
      </c>
      <c r="U17" s="45">
        <v>97</v>
      </c>
      <c r="V17" s="68">
        <f>IF(U17&gt;=90,2,IF(U17&gt;=80,1,0))</f>
        <v>2</v>
      </c>
      <c r="W17" s="127">
        <v>127</v>
      </c>
      <c r="X17" s="127">
        <v>5</v>
      </c>
      <c r="Y17" s="72">
        <f>F17+J17+L17+O17+S17+V17</f>
        <v>17</v>
      </c>
      <c r="Z17" s="72">
        <f>ROUND(Y17/$Y$2*100,0)</f>
        <v>94</v>
      </c>
    </row>
    <row r="18" spans="1:26" s="33" customFormat="1" x14ac:dyDescent="0.2">
      <c r="C18" s="157" t="s">
        <v>51</v>
      </c>
      <c r="D18" s="158"/>
      <c r="F18" s="11"/>
      <c r="G18" s="36">
        <f>SUM(G3:G17)</f>
        <v>1412</v>
      </c>
      <c r="H18" s="36">
        <f>SUM(H3:H17)</f>
        <v>81</v>
      </c>
      <c r="I18" s="36">
        <f>SUM(I3:I17)</f>
        <v>81</v>
      </c>
      <c r="J18" s="11"/>
      <c r="K18" s="35"/>
      <c r="L18" s="11"/>
      <c r="M18" s="145"/>
      <c r="N18" s="145"/>
      <c r="O18" s="11"/>
      <c r="S18" s="11"/>
      <c r="Y18" s="12"/>
      <c r="Z18" s="12"/>
    </row>
    <row r="19" spans="1:26" ht="15" thickBot="1" x14ac:dyDescent="0.25"/>
    <row r="20" spans="1:26" ht="15" thickBot="1" x14ac:dyDescent="0.25">
      <c r="U20" s="159" t="s">
        <v>50</v>
      </c>
      <c r="V20" s="160"/>
      <c r="W20" s="160"/>
      <c r="X20" s="161"/>
      <c r="Y20" s="9">
        <f>AVERAGE(Y3:Y17)</f>
        <v>17.8</v>
      </c>
      <c r="Z20" s="10">
        <f>ROUND(Y20/$Y$2*100,0)</f>
        <v>99</v>
      </c>
    </row>
    <row r="22" spans="1:26" x14ac:dyDescent="0.2">
      <c r="D22" s="217"/>
      <c r="E22" s="218"/>
    </row>
    <row r="23" spans="1:26" x14ac:dyDescent="0.2">
      <c r="D23" s="217"/>
      <c r="E23" s="218"/>
    </row>
    <row r="24" spans="1:26" x14ac:dyDescent="0.2">
      <c r="D24" s="217"/>
      <c r="E24" s="218"/>
    </row>
    <row r="25" spans="1:26" x14ac:dyDescent="0.2">
      <c r="D25" s="217"/>
      <c r="E25" s="218"/>
    </row>
    <row r="26" spans="1:26" x14ac:dyDescent="0.2">
      <c r="D26" s="217"/>
      <c r="E26" s="218"/>
    </row>
    <row r="27" spans="1:26" x14ac:dyDescent="0.2">
      <c r="D27" s="217"/>
      <c r="E27" s="218"/>
    </row>
    <row r="28" spans="1:26" x14ac:dyDescent="0.2">
      <c r="D28" s="217"/>
      <c r="E28" s="218"/>
    </row>
    <row r="29" spans="1:26" x14ac:dyDescent="0.2">
      <c r="D29" s="217"/>
      <c r="E29" s="218"/>
    </row>
    <row r="30" spans="1:26" x14ac:dyDescent="0.2">
      <c r="D30" s="217"/>
      <c r="E30" s="218"/>
    </row>
    <row r="31" spans="1:26" x14ac:dyDescent="0.2">
      <c r="D31" s="217"/>
      <c r="E31" s="218"/>
    </row>
    <row r="32" spans="1:26" x14ac:dyDescent="0.2">
      <c r="D32" s="217"/>
      <c r="E32" s="218"/>
    </row>
    <row r="33" spans="4:5" x14ac:dyDescent="0.2">
      <c r="D33" s="217"/>
      <c r="E33" s="218"/>
    </row>
    <row r="34" spans="4:5" x14ac:dyDescent="0.2">
      <c r="D34" s="217"/>
      <c r="E34" s="218"/>
    </row>
    <row r="35" spans="4:5" x14ac:dyDescent="0.2">
      <c r="D35" s="217"/>
      <c r="E35" s="218"/>
    </row>
    <row r="36" spans="4:5" x14ac:dyDescent="0.2">
      <c r="D36" s="217"/>
      <c r="E36" s="218"/>
    </row>
    <row r="37" spans="4:5" x14ac:dyDescent="0.2">
      <c r="D37" s="217"/>
      <c r="E37" s="218"/>
    </row>
  </sheetData>
  <autoFilter ref="A1:Z18">
    <sortState ref="A2:Z18">
      <sortCondition descending="1" ref="Z3"/>
    </sortState>
  </autoFilter>
  <sortState ref="A1:AA18">
    <sortCondition descending="1" ref="Z3"/>
  </sortState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20"/>
  <sheetViews>
    <sheetView zoomScale="64" zoomScaleNormal="64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P18" sqref="P18"/>
    </sheetView>
  </sheetViews>
  <sheetFormatPr defaultColWidth="8.85546875" defaultRowHeight="14.25" x14ac:dyDescent="0.2"/>
  <cols>
    <col min="1" max="1" width="35.42578125" style="185" customWidth="1"/>
    <col min="2" max="2" width="4.85546875" style="185" customWidth="1"/>
    <col min="3" max="3" width="32.28515625" style="185" customWidth="1"/>
    <col min="4" max="4" width="29.140625" style="185" customWidth="1"/>
    <col min="5" max="5" width="16.28515625" style="185" customWidth="1"/>
    <col min="6" max="6" width="7.85546875" style="185" customWidth="1"/>
    <col min="7" max="7" width="15.42578125" style="185" customWidth="1"/>
    <col min="8" max="8" width="12.42578125" style="185" customWidth="1"/>
    <col min="9" max="9" width="14.42578125" style="185" customWidth="1"/>
    <col min="10" max="10" width="7.42578125" style="185" customWidth="1"/>
    <col min="11" max="11" width="12.42578125" style="185" customWidth="1"/>
    <col min="12" max="12" width="8" style="185" customWidth="1"/>
    <col min="13" max="14" width="16.140625" style="145" customWidth="1"/>
    <col min="15" max="15" width="6.85546875" style="185" customWidth="1"/>
    <col min="16" max="16" width="16.42578125" style="185" customWidth="1"/>
    <col min="17" max="17" width="16.28515625" style="185" customWidth="1"/>
    <col min="18" max="18" width="9" style="185" customWidth="1"/>
    <col min="19" max="19" width="7.28515625" style="185" customWidth="1"/>
    <col min="20" max="20" width="12.42578125" style="185" customWidth="1"/>
    <col min="21" max="21" width="18" style="185" customWidth="1"/>
    <col min="22" max="22" width="7.42578125" style="185" customWidth="1"/>
    <col min="23" max="23" width="12.85546875" style="185" customWidth="1"/>
    <col min="24" max="24" width="15.42578125" style="185" customWidth="1"/>
    <col min="25" max="25" width="9" style="185" customWidth="1"/>
    <col min="26" max="26" width="9.140625" style="185" customWidth="1"/>
    <col min="27" max="16384" width="8.85546875" style="185"/>
  </cols>
  <sheetData>
    <row r="1" spans="1:26" ht="150.75" x14ac:dyDescent="0.2">
      <c r="A1" s="182" t="s">
        <v>35</v>
      </c>
      <c r="B1" s="183"/>
      <c r="C1" s="184" t="s">
        <v>36</v>
      </c>
      <c r="D1" s="184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86"/>
      <c r="C2" s="187"/>
      <c r="D2" s="187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 t="shared" ref="Y2:Y10" si="0">F2+J2+L2+O2+S2+V2</f>
        <v>18</v>
      </c>
      <c r="Z2" s="155">
        <v>100</v>
      </c>
    </row>
    <row r="3" spans="1:26" s="188" customFormat="1" ht="30" customHeight="1" x14ac:dyDescent="0.2">
      <c r="A3" s="110" t="s">
        <v>612</v>
      </c>
      <c r="B3" s="111">
        <v>1</v>
      </c>
      <c r="C3" s="108" t="s">
        <v>197</v>
      </c>
      <c r="D3" s="108" t="s">
        <v>348</v>
      </c>
      <c r="E3" s="124" t="s">
        <v>615</v>
      </c>
      <c r="F3" s="68">
        <f t="shared" ref="F3:F10" si="1">IF(E3="25/26",2,0)</f>
        <v>2</v>
      </c>
      <c r="G3" s="45">
        <v>46</v>
      </c>
      <c r="H3" s="45">
        <v>3</v>
      </c>
      <c r="I3" s="132">
        <v>3</v>
      </c>
      <c r="J3" s="82">
        <f t="shared" ref="J3:J10" si="2">IF(ABS((H3-I3)/I3)&lt;=0.1,2,IF(AND(ABS((H3-I3)/I3)&gt;0.1,ABS((H3-I3)/I3)&lt;=0.2),1,0))</f>
        <v>2</v>
      </c>
      <c r="K3" s="76">
        <v>96.8</v>
      </c>
      <c r="L3" s="82">
        <f t="shared" ref="L3:L10" si="3">IF(K3&gt;90,4,IF(AND(K3&gt;80,K3&lt;=90),3,IF(AND(K3&gt;=50,K3&lt;=80),2,IF(AND(K3&gt;=10,K3&lt;50),1,0))))</f>
        <v>4</v>
      </c>
      <c r="M3" s="126">
        <v>2</v>
      </c>
      <c r="N3" s="126">
        <v>2</v>
      </c>
      <c r="O3" s="68">
        <f t="shared" ref="O3:O10" si="4">SUM(M3:N3)</f>
        <v>4</v>
      </c>
      <c r="P3" s="43">
        <v>44</v>
      </c>
      <c r="Q3" s="43">
        <v>44</v>
      </c>
      <c r="R3" s="83">
        <f t="shared" ref="R3:R10" si="5">ROUND(Q3/P3*100,0)</f>
        <v>100</v>
      </c>
      <c r="S3" s="82">
        <f t="shared" ref="S3:S10" si="6">IF(R3&gt;90,4,IF(AND(R3&gt;80,R3&lt;=90),3,IF(AND(R3&gt;=50,R3&lt;=80),2,IF(AND(R3&gt;=10,R3&lt;50),1,0))))</f>
        <v>4</v>
      </c>
      <c r="T3" s="45">
        <v>42</v>
      </c>
      <c r="U3" s="45">
        <v>100</v>
      </c>
      <c r="V3" s="68">
        <f t="shared" ref="V3:V10" si="7">IF(U3&gt;=90,2,IF(U3&gt;=80,1,0))</f>
        <v>2</v>
      </c>
      <c r="W3" s="127">
        <v>122</v>
      </c>
      <c r="X3" s="127">
        <v>25</v>
      </c>
      <c r="Y3" s="72">
        <f t="shared" si="0"/>
        <v>18</v>
      </c>
      <c r="Z3" s="72">
        <f t="shared" ref="Z3:Z10" si="8">ROUND(Y3/$Y$2*100,0)</f>
        <v>100</v>
      </c>
    </row>
    <row r="4" spans="1:26" s="188" customFormat="1" ht="30" customHeight="1" x14ac:dyDescent="0.2">
      <c r="A4" s="110" t="s">
        <v>612</v>
      </c>
      <c r="B4" s="111">
        <v>2</v>
      </c>
      <c r="C4" s="108" t="s">
        <v>193</v>
      </c>
      <c r="D4" s="108" t="s">
        <v>353</v>
      </c>
      <c r="E4" s="124" t="s">
        <v>615</v>
      </c>
      <c r="F4" s="68">
        <f t="shared" si="1"/>
        <v>2</v>
      </c>
      <c r="G4" s="45">
        <v>63</v>
      </c>
      <c r="H4" s="45">
        <v>3</v>
      </c>
      <c r="I4" s="132">
        <v>3</v>
      </c>
      <c r="J4" s="82">
        <f t="shared" si="2"/>
        <v>2</v>
      </c>
      <c r="K4" s="76">
        <v>92.1</v>
      </c>
      <c r="L4" s="82">
        <f t="shared" si="3"/>
        <v>4</v>
      </c>
      <c r="M4" s="126">
        <v>2</v>
      </c>
      <c r="N4" s="126">
        <v>2</v>
      </c>
      <c r="O4" s="68">
        <f t="shared" si="4"/>
        <v>4</v>
      </c>
      <c r="P4" s="43">
        <v>50</v>
      </c>
      <c r="Q4" s="43">
        <v>50</v>
      </c>
      <c r="R4" s="83">
        <f t="shared" si="5"/>
        <v>100</v>
      </c>
      <c r="S4" s="82">
        <f t="shared" si="6"/>
        <v>4</v>
      </c>
      <c r="T4" s="45">
        <v>61</v>
      </c>
      <c r="U4" s="45">
        <v>100</v>
      </c>
      <c r="V4" s="68">
        <f t="shared" si="7"/>
        <v>2</v>
      </c>
      <c r="W4" s="127">
        <v>36</v>
      </c>
      <c r="X4" s="127">
        <v>31</v>
      </c>
      <c r="Y4" s="72">
        <f t="shared" si="0"/>
        <v>18</v>
      </c>
      <c r="Z4" s="72">
        <f t="shared" si="8"/>
        <v>100</v>
      </c>
    </row>
    <row r="5" spans="1:26" s="188" customFormat="1" ht="30" customHeight="1" x14ac:dyDescent="0.2">
      <c r="A5" s="110" t="s">
        <v>612</v>
      </c>
      <c r="B5" s="111">
        <v>3</v>
      </c>
      <c r="C5" s="108" t="s">
        <v>198</v>
      </c>
      <c r="D5" s="108" t="s">
        <v>349</v>
      </c>
      <c r="E5" s="124" t="s">
        <v>615</v>
      </c>
      <c r="F5" s="68">
        <f t="shared" si="1"/>
        <v>2</v>
      </c>
      <c r="G5" s="45">
        <v>138</v>
      </c>
      <c r="H5" s="45">
        <v>6</v>
      </c>
      <c r="I5" s="132">
        <v>6</v>
      </c>
      <c r="J5" s="82">
        <f t="shared" si="2"/>
        <v>2</v>
      </c>
      <c r="K5" s="76">
        <v>90.5</v>
      </c>
      <c r="L5" s="82">
        <f t="shared" si="3"/>
        <v>4</v>
      </c>
      <c r="M5" s="126">
        <v>2</v>
      </c>
      <c r="N5" s="126">
        <v>2</v>
      </c>
      <c r="O5" s="68">
        <f t="shared" si="4"/>
        <v>4</v>
      </c>
      <c r="P5" s="43">
        <v>136</v>
      </c>
      <c r="Q5" s="43">
        <v>136</v>
      </c>
      <c r="R5" s="83">
        <f t="shared" si="5"/>
        <v>100</v>
      </c>
      <c r="S5" s="82">
        <f t="shared" si="6"/>
        <v>4</v>
      </c>
      <c r="T5" s="45">
        <v>169</v>
      </c>
      <c r="U5" s="45">
        <v>100</v>
      </c>
      <c r="V5" s="68">
        <f t="shared" si="7"/>
        <v>2</v>
      </c>
      <c r="W5" s="127">
        <v>102</v>
      </c>
      <c r="X5" s="127">
        <v>14</v>
      </c>
      <c r="Y5" s="72">
        <f t="shared" si="0"/>
        <v>18</v>
      </c>
      <c r="Z5" s="72">
        <f t="shared" si="8"/>
        <v>100</v>
      </c>
    </row>
    <row r="6" spans="1:26" s="188" customFormat="1" ht="30" customHeight="1" x14ac:dyDescent="0.2">
      <c r="A6" s="110" t="s">
        <v>612</v>
      </c>
      <c r="B6" s="111">
        <v>4</v>
      </c>
      <c r="C6" s="108" t="s">
        <v>192</v>
      </c>
      <c r="D6" s="108" t="s">
        <v>350</v>
      </c>
      <c r="E6" s="124" t="s">
        <v>615</v>
      </c>
      <c r="F6" s="68">
        <f t="shared" si="1"/>
        <v>2</v>
      </c>
      <c r="G6" s="45">
        <v>28</v>
      </c>
      <c r="H6" s="45">
        <v>4</v>
      </c>
      <c r="I6" s="132">
        <v>4</v>
      </c>
      <c r="J6" s="82">
        <f t="shared" si="2"/>
        <v>2</v>
      </c>
      <c r="K6" s="76">
        <v>93.7</v>
      </c>
      <c r="L6" s="82">
        <f t="shared" si="3"/>
        <v>4</v>
      </c>
      <c r="M6" s="126">
        <v>2</v>
      </c>
      <c r="N6" s="126">
        <v>2</v>
      </c>
      <c r="O6" s="68">
        <f t="shared" si="4"/>
        <v>4</v>
      </c>
      <c r="P6" s="43">
        <v>17</v>
      </c>
      <c r="Q6" s="43">
        <v>17</v>
      </c>
      <c r="R6" s="83">
        <f t="shared" si="5"/>
        <v>100</v>
      </c>
      <c r="S6" s="82">
        <f t="shared" si="6"/>
        <v>4</v>
      </c>
      <c r="T6" s="45">
        <v>37</v>
      </c>
      <c r="U6" s="45">
        <v>100</v>
      </c>
      <c r="V6" s="68">
        <f t="shared" si="7"/>
        <v>2</v>
      </c>
      <c r="W6" s="127">
        <v>40</v>
      </c>
      <c r="X6" s="127">
        <v>0</v>
      </c>
      <c r="Y6" s="72">
        <f t="shared" si="0"/>
        <v>18</v>
      </c>
      <c r="Z6" s="72">
        <f t="shared" si="8"/>
        <v>100</v>
      </c>
    </row>
    <row r="7" spans="1:26" s="188" customFormat="1" ht="30" customHeight="1" x14ac:dyDescent="0.2">
      <c r="A7" s="110" t="s">
        <v>612</v>
      </c>
      <c r="B7" s="111">
        <v>5</v>
      </c>
      <c r="C7" s="108" t="s">
        <v>194</v>
      </c>
      <c r="D7" s="108" t="s">
        <v>351</v>
      </c>
      <c r="E7" s="124" t="s">
        <v>615</v>
      </c>
      <c r="F7" s="68">
        <f t="shared" si="1"/>
        <v>2</v>
      </c>
      <c r="G7" s="45">
        <v>22</v>
      </c>
      <c r="H7" s="45">
        <v>2</v>
      </c>
      <c r="I7" s="132">
        <v>2</v>
      </c>
      <c r="J7" s="82">
        <f t="shared" si="2"/>
        <v>2</v>
      </c>
      <c r="K7" s="76">
        <v>98.4</v>
      </c>
      <c r="L7" s="82">
        <f t="shared" si="3"/>
        <v>4</v>
      </c>
      <c r="M7" s="126">
        <v>2</v>
      </c>
      <c r="N7" s="126">
        <v>2</v>
      </c>
      <c r="O7" s="68">
        <f t="shared" si="4"/>
        <v>4</v>
      </c>
      <c r="P7" s="43">
        <v>21</v>
      </c>
      <c r="Q7" s="43">
        <v>21</v>
      </c>
      <c r="R7" s="83">
        <f t="shared" si="5"/>
        <v>100</v>
      </c>
      <c r="S7" s="82">
        <f t="shared" si="6"/>
        <v>4</v>
      </c>
      <c r="T7" s="45">
        <v>29</v>
      </c>
      <c r="U7" s="45">
        <v>100</v>
      </c>
      <c r="V7" s="68">
        <f t="shared" si="7"/>
        <v>2</v>
      </c>
      <c r="W7" s="127">
        <v>31</v>
      </c>
      <c r="X7" s="127">
        <v>4</v>
      </c>
      <c r="Y7" s="72">
        <f t="shared" si="0"/>
        <v>18</v>
      </c>
      <c r="Z7" s="72">
        <f t="shared" si="8"/>
        <v>100</v>
      </c>
    </row>
    <row r="8" spans="1:26" s="188" customFormat="1" ht="30" customHeight="1" x14ac:dyDescent="0.2">
      <c r="A8" s="110" t="s">
        <v>612</v>
      </c>
      <c r="B8" s="111">
        <v>6</v>
      </c>
      <c r="C8" s="108" t="s">
        <v>195</v>
      </c>
      <c r="D8" s="108" t="s">
        <v>347</v>
      </c>
      <c r="E8" s="124" t="s">
        <v>615</v>
      </c>
      <c r="F8" s="68">
        <f t="shared" si="1"/>
        <v>2</v>
      </c>
      <c r="G8" s="45">
        <v>134</v>
      </c>
      <c r="H8" s="45">
        <v>6</v>
      </c>
      <c r="I8" s="132">
        <v>6</v>
      </c>
      <c r="J8" s="82">
        <f t="shared" si="2"/>
        <v>2</v>
      </c>
      <c r="K8" s="76">
        <v>93.650793650793645</v>
      </c>
      <c r="L8" s="82">
        <f t="shared" si="3"/>
        <v>4</v>
      </c>
      <c r="M8" s="126">
        <v>2</v>
      </c>
      <c r="N8" s="126">
        <v>2</v>
      </c>
      <c r="O8" s="68">
        <f t="shared" si="4"/>
        <v>4</v>
      </c>
      <c r="P8" s="43">
        <v>132</v>
      </c>
      <c r="Q8" s="43">
        <v>132</v>
      </c>
      <c r="R8" s="83">
        <f t="shared" si="5"/>
        <v>100</v>
      </c>
      <c r="S8" s="82">
        <f t="shared" si="6"/>
        <v>4</v>
      </c>
      <c r="T8" s="45">
        <v>152</v>
      </c>
      <c r="U8" s="45">
        <v>100</v>
      </c>
      <c r="V8" s="68">
        <f t="shared" si="7"/>
        <v>2</v>
      </c>
      <c r="W8" s="127">
        <v>97</v>
      </c>
      <c r="X8" s="127">
        <v>6</v>
      </c>
      <c r="Y8" s="72">
        <f t="shared" si="0"/>
        <v>18</v>
      </c>
      <c r="Z8" s="72">
        <f t="shared" si="8"/>
        <v>100</v>
      </c>
    </row>
    <row r="9" spans="1:26" s="188" customFormat="1" ht="30" customHeight="1" x14ac:dyDescent="0.2">
      <c r="A9" s="110" t="s">
        <v>612</v>
      </c>
      <c r="B9" s="111">
        <v>7</v>
      </c>
      <c r="C9" s="108" t="s">
        <v>196</v>
      </c>
      <c r="D9" s="108" t="s">
        <v>352</v>
      </c>
      <c r="E9" s="124" t="s">
        <v>615</v>
      </c>
      <c r="F9" s="68">
        <f t="shared" si="1"/>
        <v>2</v>
      </c>
      <c r="G9" s="45">
        <v>89</v>
      </c>
      <c r="H9" s="45">
        <v>6</v>
      </c>
      <c r="I9" s="132">
        <v>6</v>
      </c>
      <c r="J9" s="82">
        <f t="shared" si="2"/>
        <v>2</v>
      </c>
      <c r="K9" s="76">
        <v>98.412698412698404</v>
      </c>
      <c r="L9" s="82">
        <f t="shared" si="3"/>
        <v>4</v>
      </c>
      <c r="M9" s="126">
        <v>2</v>
      </c>
      <c r="N9" s="126">
        <v>2</v>
      </c>
      <c r="O9" s="68">
        <f t="shared" si="4"/>
        <v>4</v>
      </c>
      <c r="P9" s="43">
        <v>88</v>
      </c>
      <c r="Q9" s="43">
        <v>88</v>
      </c>
      <c r="R9" s="83">
        <f t="shared" si="5"/>
        <v>100</v>
      </c>
      <c r="S9" s="82">
        <f t="shared" si="6"/>
        <v>4</v>
      </c>
      <c r="T9" s="45">
        <v>106</v>
      </c>
      <c r="U9" s="45">
        <v>100</v>
      </c>
      <c r="V9" s="68">
        <f t="shared" si="7"/>
        <v>2</v>
      </c>
      <c r="W9" s="127">
        <v>57</v>
      </c>
      <c r="X9" s="127">
        <v>25</v>
      </c>
      <c r="Y9" s="72">
        <f t="shared" si="0"/>
        <v>18</v>
      </c>
      <c r="Z9" s="72">
        <f t="shared" si="8"/>
        <v>100</v>
      </c>
    </row>
    <row r="10" spans="1:26" s="188" customFormat="1" ht="42.75" x14ac:dyDescent="0.2">
      <c r="A10" s="110" t="s">
        <v>612</v>
      </c>
      <c r="B10" s="111">
        <v>8</v>
      </c>
      <c r="C10" s="108" t="s">
        <v>587</v>
      </c>
      <c r="D10" s="108" t="s">
        <v>588</v>
      </c>
      <c r="E10" s="124" t="s">
        <v>615</v>
      </c>
      <c r="F10" s="68">
        <f t="shared" si="1"/>
        <v>2</v>
      </c>
      <c r="G10" s="45">
        <v>19</v>
      </c>
      <c r="H10" s="45">
        <v>2</v>
      </c>
      <c r="I10" s="132">
        <v>2</v>
      </c>
      <c r="J10" s="82">
        <f t="shared" si="2"/>
        <v>2</v>
      </c>
      <c r="K10" s="76">
        <v>93.650793650793645</v>
      </c>
      <c r="L10" s="82">
        <f t="shared" si="3"/>
        <v>4</v>
      </c>
      <c r="M10" s="126">
        <v>2</v>
      </c>
      <c r="N10" s="126">
        <v>2</v>
      </c>
      <c r="O10" s="68">
        <f t="shared" si="4"/>
        <v>4</v>
      </c>
      <c r="P10" s="43">
        <v>19</v>
      </c>
      <c r="Q10" s="43">
        <v>19</v>
      </c>
      <c r="R10" s="83">
        <f t="shared" si="5"/>
        <v>100</v>
      </c>
      <c r="S10" s="82">
        <f t="shared" si="6"/>
        <v>4</v>
      </c>
      <c r="T10" s="45">
        <v>17</v>
      </c>
      <c r="U10" s="45">
        <v>100</v>
      </c>
      <c r="V10" s="68">
        <f t="shared" si="7"/>
        <v>2</v>
      </c>
      <c r="W10" s="127">
        <v>71</v>
      </c>
      <c r="X10" s="127">
        <v>23</v>
      </c>
      <c r="Y10" s="72">
        <f t="shared" si="0"/>
        <v>18</v>
      </c>
      <c r="Z10" s="72">
        <f t="shared" si="8"/>
        <v>100</v>
      </c>
    </row>
    <row r="11" spans="1:26" s="39" customFormat="1" ht="30" customHeight="1" x14ac:dyDescent="0.25">
      <c r="C11" s="157" t="s">
        <v>51</v>
      </c>
      <c r="D11" s="158"/>
      <c r="F11" s="37"/>
      <c r="G11" s="42">
        <f>SUM(G3:G10)</f>
        <v>539</v>
      </c>
      <c r="H11" s="42">
        <f>SUM(H3:H10)</f>
        <v>32</v>
      </c>
      <c r="I11" s="42">
        <f>SUM(I3:I10)</f>
        <v>32</v>
      </c>
      <c r="J11" s="37"/>
      <c r="K11" s="41"/>
      <c r="L11" s="37"/>
      <c r="M11" s="32"/>
      <c r="N11" s="32"/>
      <c r="O11" s="37"/>
      <c r="S11" s="37"/>
      <c r="Y11" s="38"/>
      <c r="Z11" s="38"/>
    </row>
    <row r="12" spans="1:26" ht="15" thickBot="1" x14ac:dyDescent="0.25"/>
    <row r="13" spans="1:26" ht="15" thickBot="1" x14ac:dyDescent="0.25">
      <c r="D13" s="217"/>
      <c r="E13" s="218"/>
      <c r="M13" s="32"/>
      <c r="N13" s="32"/>
      <c r="U13" s="159" t="s">
        <v>50</v>
      </c>
      <c r="V13" s="160"/>
      <c r="W13" s="160"/>
      <c r="X13" s="161"/>
      <c r="Y13" s="180">
        <f>AVERAGE(Y3:Y10)</f>
        <v>18</v>
      </c>
      <c r="Z13" s="181">
        <f>ROUND(Y13/$Y$2*100,0)</f>
        <v>100</v>
      </c>
    </row>
    <row r="14" spans="1:26" x14ac:dyDescent="0.2">
      <c r="D14" s="217"/>
      <c r="E14" s="218"/>
    </row>
    <row r="15" spans="1:26" x14ac:dyDescent="0.2">
      <c r="D15" s="217"/>
      <c r="E15" s="218"/>
      <c r="M15" s="32"/>
      <c r="N15" s="32"/>
    </row>
    <row r="16" spans="1:26" x14ac:dyDescent="0.2">
      <c r="D16" s="217"/>
      <c r="E16" s="218"/>
      <c r="M16" s="46"/>
      <c r="N16" s="46"/>
    </row>
    <row r="17" spans="4:14" x14ac:dyDescent="0.2">
      <c r="D17" s="217"/>
      <c r="E17" s="218"/>
    </row>
    <row r="18" spans="4:14" x14ac:dyDescent="0.2">
      <c r="D18" s="217"/>
      <c r="E18" s="218"/>
      <c r="M18" s="32"/>
      <c r="N18" s="32"/>
    </row>
    <row r="19" spans="4:14" x14ac:dyDescent="0.2">
      <c r="D19" s="217"/>
      <c r="E19" s="218"/>
    </row>
    <row r="20" spans="4:14" x14ac:dyDescent="0.2">
      <c r="D20" s="217"/>
      <c r="E20" s="218"/>
    </row>
  </sheetData>
  <autoFilter ref="A1:Z11">
    <sortState ref="A3:Z11">
      <sortCondition ref="B3"/>
    </sortState>
  </autoFilter>
  <sortState ref="A1:AA11">
    <sortCondition descending="1" ref="Z3"/>
  </sortState>
  <pageMargins left="0.7" right="0.7" top="0.75" bottom="0.75" header="0.3" footer="0.3"/>
  <pageSetup paperSize="9" orientation="portrait" horizontalDpi="4294967292" verticalDpi="429496729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zoomScale="66" zoomScaleNormal="66" zoomScalePageLayoutView="85" workbookViewId="0">
      <pane xSplit="3" ySplit="2" topLeftCell="D51" activePane="bottomRight" state="frozen"/>
      <selection activeCell="Z35" sqref="Z35"/>
      <selection pane="topRight" activeCell="Z35" sqref="Z35"/>
      <selection pane="bottomLeft" activeCell="Z35" sqref="Z35"/>
      <selection pane="bottomRight" activeCell="K66" sqref="K66"/>
    </sheetView>
  </sheetViews>
  <sheetFormatPr defaultColWidth="8.85546875" defaultRowHeight="14.25" x14ac:dyDescent="0.2"/>
  <cols>
    <col min="1" max="1" width="58.85546875" style="202" hidden="1" customWidth="1"/>
    <col min="2" max="2" width="4.42578125" style="202" customWidth="1"/>
    <col min="3" max="3" width="45.7109375" style="202" customWidth="1"/>
    <col min="4" max="4" width="31.7109375" style="202" customWidth="1"/>
    <col min="5" max="5" width="16.42578125" style="202" customWidth="1"/>
    <col min="6" max="6" width="5.7109375" style="202" customWidth="1"/>
    <col min="7" max="7" width="12.28515625" style="202" customWidth="1"/>
    <col min="8" max="8" width="12.140625" style="202" customWidth="1"/>
    <col min="9" max="9" width="15.85546875" style="202" customWidth="1"/>
    <col min="10" max="10" width="7.42578125" style="202" customWidth="1"/>
    <col min="11" max="11" width="14" style="202" customWidth="1"/>
    <col min="12" max="12" width="5.7109375" style="202" customWidth="1"/>
    <col min="13" max="14" width="15.85546875" style="145" customWidth="1"/>
    <col min="15" max="15" width="5.7109375" style="202" customWidth="1"/>
    <col min="16" max="16" width="15.28515625" style="202" customWidth="1"/>
    <col min="17" max="17" width="14.42578125" style="202" customWidth="1"/>
    <col min="18" max="18" width="11.7109375" style="202" customWidth="1"/>
    <col min="19" max="19" width="6.7109375" style="202" customWidth="1"/>
    <col min="20" max="20" width="13" style="202" customWidth="1"/>
    <col min="21" max="21" width="13.85546875" style="202" customWidth="1"/>
    <col min="22" max="22" width="6.42578125" style="202" customWidth="1"/>
    <col min="23" max="23" width="14.42578125" style="203" customWidth="1"/>
    <col min="24" max="24" width="13.28515625" style="203" customWidth="1"/>
    <col min="25" max="25" width="8.28515625" style="203" customWidth="1"/>
    <col min="26" max="26" width="7.42578125" style="202" customWidth="1"/>
    <col min="27" max="28" width="8.85546875" style="202" customWidth="1"/>
    <col min="29" max="16384" width="8.85546875" style="202"/>
  </cols>
  <sheetData>
    <row r="1" spans="1:29" s="198" customFormat="1" ht="120" x14ac:dyDescent="0.25">
      <c r="A1" s="182" t="s">
        <v>35</v>
      </c>
      <c r="B1" s="194"/>
      <c r="C1" s="195" t="s">
        <v>36</v>
      </c>
      <c r="D1" s="195" t="s">
        <v>238</v>
      </c>
      <c r="E1" s="196" t="s">
        <v>37</v>
      </c>
      <c r="F1" s="214" t="s">
        <v>42</v>
      </c>
      <c r="G1" s="196" t="s">
        <v>40</v>
      </c>
      <c r="H1" s="196" t="s">
        <v>39</v>
      </c>
      <c r="I1" s="196" t="s">
        <v>38</v>
      </c>
      <c r="J1" s="214" t="s">
        <v>41</v>
      </c>
      <c r="K1" s="196" t="s">
        <v>43</v>
      </c>
      <c r="L1" s="214" t="s">
        <v>44</v>
      </c>
      <c r="M1" s="196" t="s">
        <v>653</v>
      </c>
      <c r="N1" s="196" t="s">
        <v>654</v>
      </c>
      <c r="O1" s="214" t="s">
        <v>581</v>
      </c>
      <c r="P1" s="196" t="s">
        <v>45</v>
      </c>
      <c r="Q1" s="196" t="s">
        <v>46</v>
      </c>
      <c r="R1" s="197" t="s">
        <v>48</v>
      </c>
      <c r="S1" s="214" t="s">
        <v>47</v>
      </c>
      <c r="T1" s="196" t="s">
        <v>219</v>
      </c>
      <c r="U1" s="196" t="s">
        <v>220</v>
      </c>
      <c r="V1" s="214" t="s">
        <v>221</v>
      </c>
      <c r="W1" s="196" t="s">
        <v>223</v>
      </c>
      <c r="X1" s="196" t="s">
        <v>222</v>
      </c>
      <c r="Y1" s="215" t="s">
        <v>614</v>
      </c>
      <c r="Z1" s="215" t="s">
        <v>49</v>
      </c>
    </row>
    <row r="2" spans="1:29" s="198" customFormat="1" x14ac:dyDescent="0.25">
      <c r="A2" s="146" t="s">
        <v>655</v>
      </c>
      <c r="B2" s="199"/>
      <c r="C2" s="200" t="s">
        <v>655</v>
      </c>
      <c r="D2" s="200"/>
      <c r="E2" s="150"/>
      <c r="F2" s="216">
        <v>2</v>
      </c>
      <c r="G2" s="150"/>
      <c r="H2" s="150"/>
      <c r="I2" s="150"/>
      <c r="J2" s="216">
        <v>2</v>
      </c>
      <c r="K2" s="150"/>
      <c r="L2" s="216">
        <v>4</v>
      </c>
      <c r="M2" s="150">
        <v>2</v>
      </c>
      <c r="N2" s="150">
        <v>2</v>
      </c>
      <c r="O2" s="216">
        <v>4</v>
      </c>
      <c r="P2" s="150"/>
      <c r="Q2" s="150"/>
      <c r="R2" s="150"/>
      <c r="S2" s="216">
        <v>4</v>
      </c>
      <c r="T2" s="150"/>
      <c r="U2" s="150"/>
      <c r="V2" s="216">
        <v>2</v>
      </c>
      <c r="W2" s="150"/>
      <c r="X2" s="150"/>
      <c r="Y2" s="216">
        <f>F2+J2+L2+O2+S2+V2</f>
        <v>18</v>
      </c>
      <c r="Z2" s="216">
        <v>100</v>
      </c>
    </row>
    <row r="3" spans="1:29" ht="30" customHeight="1" x14ac:dyDescent="0.25">
      <c r="A3" s="113" t="s">
        <v>34</v>
      </c>
      <c r="B3" s="201">
        <v>4</v>
      </c>
      <c r="C3" s="108" t="s">
        <v>201</v>
      </c>
      <c r="D3" s="108" t="s">
        <v>392</v>
      </c>
      <c r="E3" s="124" t="s">
        <v>615</v>
      </c>
      <c r="F3" s="82">
        <f>IF(E3="25/26",2,0)</f>
        <v>2</v>
      </c>
      <c r="G3" s="45">
        <v>154</v>
      </c>
      <c r="H3" s="45">
        <v>6</v>
      </c>
      <c r="I3" s="90">
        <v>6</v>
      </c>
      <c r="J3" s="82">
        <f>IF(ABS((H3-I3)/I3)&lt;=0.1,2,IF(AND(ABS((H3-I3)/I3)&gt;0.1,ABS((H3-I3)/I3)&lt;=0.2),1,0))</f>
        <v>2</v>
      </c>
      <c r="K3" s="69">
        <v>90.476190476190482</v>
      </c>
      <c r="L3" s="82">
        <f>IF(K3&gt;90,4,IF(AND(K3&gt;80,K3&lt;=90),3,IF(AND(K3&gt;=50,K3&lt;=80),2,IF(AND(K3&gt;=10,K3&lt;50),1,0))))</f>
        <v>4</v>
      </c>
      <c r="M3" s="126">
        <v>2</v>
      </c>
      <c r="N3" s="126">
        <v>2</v>
      </c>
      <c r="O3" s="68">
        <f>SUM(M3:N3)</f>
        <v>4</v>
      </c>
      <c r="P3" s="43">
        <v>152</v>
      </c>
      <c r="Q3" s="43">
        <v>152</v>
      </c>
      <c r="R3" s="84">
        <f>ROUND(Q3/P3*100,0)</f>
        <v>100</v>
      </c>
      <c r="S3" s="82">
        <f>IF(R3&gt;90,4,IF(AND(R3&gt;80,R3&lt;=90),3,IF(AND(R3&gt;=50,R3&lt;=80),2,IF(AND(R3&gt;=10,R3&lt;50),1,0))))</f>
        <v>4</v>
      </c>
      <c r="T3" s="45">
        <v>153</v>
      </c>
      <c r="U3" s="45">
        <v>100</v>
      </c>
      <c r="V3" s="68">
        <f>IF(U3&gt;=90,2,IF(U3&gt;=80,1,0))</f>
        <v>2</v>
      </c>
      <c r="W3" s="127">
        <v>17</v>
      </c>
      <c r="X3" s="127">
        <v>24</v>
      </c>
      <c r="Y3" s="72">
        <f>F3+J3+L3+O3+S3+V3</f>
        <v>18</v>
      </c>
      <c r="Z3" s="72">
        <f>ROUND(Y3/$Y$2*100,0)</f>
        <v>100</v>
      </c>
      <c r="AC3" s="203"/>
    </row>
    <row r="4" spans="1:29" ht="30" customHeight="1" x14ac:dyDescent="0.25">
      <c r="A4" s="113" t="s">
        <v>34</v>
      </c>
      <c r="B4" s="201">
        <v>5</v>
      </c>
      <c r="C4" s="108" t="s">
        <v>202</v>
      </c>
      <c r="D4" s="108" t="s">
        <v>354</v>
      </c>
      <c r="E4" s="124" t="s">
        <v>615</v>
      </c>
      <c r="F4" s="82">
        <f>IF(E4="25/26",2,0)</f>
        <v>2</v>
      </c>
      <c r="G4" s="45">
        <v>150</v>
      </c>
      <c r="H4" s="45">
        <v>6</v>
      </c>
      <c r="I4" s="90">
        <v>6</v>
      </c>
      <c r="J4" s="82">
        <f>IF(ABS((H4-I4)/I4)&lt;=0.1,2,IF(AND(ABS((H4-I4)/I4)&gt;0.1,ABS((H4-I4)/I4)&lt;=0.2),1,0))</f>
        <v>2</v>
      </c>
      <c r="K4" s="69">
        <v>98.412698412698404</v>
      </c>
      <c r="L4" s="82">
        <f>IF(K4&gt;90,4,IF(AND(K4&gt;80,K4&lt;=90),3,IF(AND(K4&gt;=50,K4&lt;=80),2,IF(AND(K4&gt;=10,K4&lt;50),1,0))))</f>
        <v>4</v>
      </c>
      <c r="M4" s="126">
        <v>2</v>
      </c>
      <c r="N4" s="126">
        <v>2</v>
      </c>
      <c r="O4" s="68">
        <f>SUM(M4:N4)</f>
        <v>4</v>
      </c>
      <c r="P4" s="43">
        <v>145</v>
      </c>
      <c r="Q4" s="43">
        <v>145</v>
      </c>
      <c r="R4" s="84">
        <f>ROUND(Q4/P4*100,0)</f>
        <v>100</v>
      </c>
      <c r="S4" s="82">
        <f>IF(R4&gt;90,4,IF(AND(R4&gt;80,R4&lt;=90),3,IF(AND(R4&gt;=50,R4&lt;=80),2,IF(AND(R4&gt;=10,R4&lt;50),1,0))))</f>
        <v>4</v>
      </c>
      <c r="T4" s="45">
        <v>161</v>
      </c>
      <c r="U4" s="45">
        <v>100</v>
      </c>
      <c r="V4" s="68">
        <f>IF(U4&gt;=90,2,IF(U4&gt;=80,1,0))</f>
        <v>2</v>
      </c>
      <c r="W4" s="127">
        <v>180</v>
      </c>
      <c r="X4" s="127">
        <v>25</v>
      </c>
      <c r="Y4" s="72">
        <f>F4+J4+L4+O4+S4+V4</f>
        <v>18</v>
      </c>
      <c r="Z4" s="72">
        <f>ROUND(Y4/$Y$2*100,0)</f>
        <v>100</v>
      </c>
      <c r="AC4" s="203"/>
    </row>
    <row r="5" spans="1:29" ht="30" customHeight="1" x14ac:dyDescent="0.25">
      <c r="A5" s="113" t="s">
        <v>34</v>
      </c>
      <c r="B5" s="201">
        <v>8</v>
      </c>
      <c r="C5" s="108" t="s">
        <v>535</v>
      </c>
      <c r="D5" s="108" t="s">
        <v>355</v>
      </c>
      <c r="E5" s="124" t="s">
        <v>615</v>
      </c>
      <c r="F5" s="82">
        <f>IF(E5="25/26",2,0)</f>
        <v>2</v>
      </c>
      <c r="G5" s="45">
        <v>222</v>
      </c>
      <c r="H5" s="45">
        <v>12</v>
      </c>
      <c r="I5" s="90">
        <v>12</v>
      </c>
      <c r="J5" s="82">
        <f>IF(ABS((H5-I5)/I5)&lt;=0.1,2,IF(AND(ABS((H5-I5)/I5)&gt;0.1,ABS((H5-I5)/I5)&lt;=0.2),1,0))</f>
        <v>2</v>
      </c>
      <c r="K5" s="69">
        <v>100</v>
      </c>
      <c r="L5" s="82">
        <f>IF(K5&gt;90,4,IF(AND(K5&gt;80,K5&lt;=90),3,IF(AND(K5&gt;=50,K5&lt;=80),2,IF(AND(K5&gt;=10,K5&lt;50),1,0))))</f>
        <v>4</v>
      </c>
      <c r="M5" s="126">
        <v>2</v>
      </c>
      <c r="N5" s="126">
        <v>2</v>
      </c>
      <c r="O5" s="68">
        <f>SUM(M5:N5)</f>
        <v>4</v>
      </c>
      <c r="P5" s="43">
        <v>217</v>
      </c>
      <c r="Q5" s="43">
        <v>217</v>
      </c>
      <c r="R5" s="84">
        <f>ROUND(Q5/P5*100,0)</f>
        <v>100</v>
      </c>
      <c r="S5" s="82">
        <f>IF(R5&gt;90,4,IF(AND(R5&gt;80,R5&lt;=90),3,IF(AND(R5&gt;=50,R5&lt;=80),2,IF(AND(R5&gt;=10,R5&lt;50),1,0))))</f>
        <v>4</v>
      </c>
      <c r="T5" s="45">
        <v>237</v>
      </c>
      <c r="U5" s="45">
        <v>100</v>
      </c>
      <c r="V5" s="68">
        <f>IF(U5&gt;=90,2,IF(U5&gt;=80,1,0))</f>
        <v>2</v>
      </c>
      <c r="W5" s="127">
        <v>95</v>
      </c>
      <c r="X5" s="127">
        <v>24</v>
      </c>
      <c r="Y5" s="72">
        <f>F5+J5+L5+O5+S5+V5</f>
        <v>18</v>
      </c>
      <c r="Z5" s="72">
        <f>ROUND(Y5/$Y$2*100,0)</f>
        <v>100</v>
      </c>
      <c r="AC5" s="203"/>
    </row>
    <row r="6" spans="1:29" ht="30" customHeight="1" x14ac:dyDescent="0.25">
      <c r="A6" s="113" t="s">
        <v>34</v>
      </c>
      <c r="B6" s="201">
        <v>9</v>
      </c>
      <c r="C6" s="108" t="s">
        <v>204</v>
      </c>
      <c r="D6" s="108" t="s">
        <v>372</v>
      </c>
      <c r="E6" s="124" t="s">
        <v>615</v>
      </c>
      <c r="F6" s="82">
        <f>IF(E6="25/26",2,0)</f>
        <v>2</v>
      </c>
      <c r="G6" s="45">
        <v>265</v>
      </c>
      <c r="H6" s="45">
        <v>13</v>
      </c>
      <c r="I6" s="90">
        <v>13</v>
      </c>
      <c r="J6" s="82">
        <f>IF(ABS((H6-I6)/I6)&lt;=0.1,2,IF(AND(ABS((H6-I6)/I6)&gt;0.1,ABS((H6-I6)/I6)&lt;=0.2),1,0))</f>
        <v>2</v>
      </c>
      <c r="K6" s="69">
        <v>98.412698412698404</v>
      </c>
      <c r="L6" s="82">
        <f>IF(K6&gt;90,4,IF(AND(K6&gt;80,K6&lt;=90),3,IF(AND(K6&gt;=50,K6&lt;=80),2,IF(AND(K6&gt;=10,K6&lt;50),1,0))))</f>
        <v>4</v>
      </c>
      <c r="M6" s="126">
        <v>2</v>
      </c>
      <c r="N6" s="126">
        <v>2</v>
      </c>
      <c r="O6" s="68">
        <f>SUM(M6:N6)</f>
        <v>4</v>
      </c>
      <c r="P6" s="43">
        <v>232</v>
      </c>
      <c r="Q6" s="43">
        <v>232</v>
      </c>
      <c r="R6" s="84">
        <f>ROUND(Q6/P6*100,0)</f>
        <v>100</v>
      </c>
      <c r="S6" s="82">
        <f>IF(R6&gt;90,4,IF(AND(R6&gt;80,R6&lt;=90),3,IF(AND(R6&gt;=50,R6&lt;=80),2,IF(AND(R6&gt;=10,R6&lt;50),1,0))))</f>
        <v>4</v>
      </c>
      <c r="T6" s="45">
        <v>271</v>
      </c>
      <c r="U6" s="45">
        <v>100</v>
      </c>
      <c r="V6" s="68">
        <f>IF(U6&gt;=90,2,IF(U6&gt;=80,1,0))</f>
        <v>2</v>
      </c>
      <c r="W6" s="127">
        <v>62</v>
      </c>
      <c r="X6" s="127">
        <v>7</v>
      </c>
      <c r="Y6" s="72">
        <f>F6+J6+L6+O6+S6+V6</f>
        <v>18</v>
      </c>
      <c r="Z6" s="72">
        <f>ROUND(Y6/$Y$2*100,0)</f>
        <v>100</v>
      </c>
      <c r="AC6" s="203"/>
    </row>
    <row r="7" spans="1:29" ht="30" customHeight="1" x14ac:dyDescent="0.25">
      <c r="A7" s="113" t="s">
        <v>34</v>
      </c>
      <c r="B7" s="201">
        <v>10</v>
      </c>
      <c r="C7" s="108" t="s">
        <v>536</v>
      </c>
      <c r="D7" s="108" t="s">
        <v>368</v>
      </c>
      <c r="E7" s="124" t="s">
        <v>615</v>
      </c>
      <c r="F7" s="82">
        <f>IF(E7="25/26",2,0)</f>
        <v>2</v>
      </c>
      <c r="G7" s="45">
        <v>141</v>
      </c>
      <c r="H7" s="45">
        <v>12</v>
      </c>
      <c r="I7" s="90">
        <v>12</v>
      </c>
      <c r="J7" s="82">
        <f>IF(ABS((H7-I7)/I7)&lt;=0.1,2,IF(AND(ABS((H7-I7)/I7)&gt;0.1,ABS((H7-I7)/I7)&lt;=0.2),1,0))</f>
        <v>2</v>
      </c>
      <c r="K7" s="69">
        <v>98.412698412698404</v>
      </c>
      <c r="L7" s="82">
        <f>IF(K7&gt;90,4,IF(AND(K7&gt;80,K7&lt;=90),3,IF(AND(K7&gt;=50,K7&lt;=80),2,IF(AND(K7&gt;=10,K7&lt;50),1,0))))</f>
        <v>4</v>
      </c>
      <c r="M7" s="126">
        <v>2</v>
      </c>
      <c r="N7" s="126">
        <v>2</v>
      </c>
      <c r="O7" s="68">
        <f>SUM(M7:N7)</f>
        <v>4</v>
      </c>
      <c r="P7" s="43">
        <v>139</v>
      </c>
      <c r="Q7" s="43">
        <v>139</v>
      </c>
      <c r="R7" s="84">
        <f>ROUND(Q7/P7*100,0)</f>
        <v>100</v>
      </c>
      <c r="S7" s="82">
        <f>IF(R7&gt;90,4,IF(AND(R7&gt;80,R7&lt;=90),3,IF(AND(R7&gt;=50,R7&lt;=80),2,IF(AND(R7&gt;=10,R7&lt;50),1,0))))</f>
        <v>4</v>
      </c>
      <c r="T7" s="45">
        <v>151</v>
      </c>
      <c r="U7" s="45">
        <v>100</v>
      </c>
      <c r="V7" s="68">
        <f>IF(U7&gt;=90,2,IF(U7&gt;=80,1,0))</f>
        <v>2</v>
      </c>
      <c r="W7" s="127">
        <v>20</v>
      </c>
      <c r="X7" s="127">
        <v>2</v>
      </c>
      <c r="Y7" s="72">
        <f>F7+J7+L7+O7+S7+V7</f>
        <v>18</v>
      </c>
      <c r="Z7" s="72">
        <f>ROUND(Y7/$Y$2*100,0)</f>
        <v>100</v>
      </c>
      <c r="AC7" s="203"/>
    </row>
    <row r="8" spans="1:29" ht="30" customHeight="1" x14ac:dyDescent="0.25">
      <c r="A8" s="113" t="s">
        <v>34</v>
      </c>
      <c r="B8" s="201">
        <v>11</v>
      </c>
      <c r="C8" s="108" t="s">
        <v>537</v>
      </c>
      <c r="D8" s="108" t="s">
        <v>369</v>
      </c>
      <c r="E8" s="124" t="s">
        <v>615</v>
      </c>
      <c r="F8" s="82">
        <f>IF(E8="25/26",2,0)</f>
        <v>2</v>
      </c>
      <c r="G8" s="45">
        <v>255</v>
      </c>
      <c r="H8" s="45">
        <v>12</v>
      </c>
      <c r="I8" s="90">
        <v>12</v>
      </c>
      <c r="J8" s="82">
        <f>IF(ABS((H8-I8)/I8)&lt;=0.1,2,IF(AND(ABS((H8-I8)/I8)&gt;0.1,ABS((H8-I8)/I8)&lt;=0.2),1,0))</f>
        <v>2</v>
      </c>
      <c r="K8" s="69">
        <v>100</v>
      </c>
      <c r="L8" s="82">
        <f>IF(K8&gt;90,4,IF(AND(K8&gt;80,K8&lt;=90),3,IF(AND(K8&gt;=50,K8&lt;=80),2,IF(AND(K8&gt;=10,K8&lt;50),1,0))))</f>
        <v>4</v>
      </c>
      <c r="M8" s="126">
        <v>2</v>
      </c>
      <c r="N8" s="126">
        <v>2</v>
      </c>
      <c r="O8" s="68">
        <f>SUM(M8:N8)</f>
        <v>4</v>
      </c>
      <c r="P8" s="43">
        <v>254</v>
      </c>
      <c r="Q8" s="43">
        <v>254</v>
      </c>
      <c r="R8" s="84">
        <f>ROUND(Q8/P8*100,0)</f>
        <v>100</v>
      </c>
      <c r="S8" s="82">
        <f>IF(R8&gt;90,4,IF(AND(R8&gt;80,R8&lt;=90),3,IF(AND(R8&gt;=50,R8&lt;=80),2,IF(AND(R8&gt;=10,R8&lt;50),1,0))))</f>
        <v>4</v>
      </c>
      <c r="T8" s="45">
        <v>290</v>
      </c>
      <c r="U8" s="45">
        <v>100</v>
      </c>
      <c r="V8" s="68">
        <f>IF(U8&gt;=90,2,IF(U8&gt;=80,1,0))</f>
        <v>2</v>
      </c>
      <c r="W8" s="127">
        <v>20</v>
      </c>
      <c r="X8" s="127">
        <v>16</v>
      </c>
      <c r="Y8" s="72">
        <f>F8+J8+L8+O8+S8+V8</f>
        <v>18</v>
      </c>
      <c r="Z8" s="72">
        <f>ROUND(Y8/$Y$2*100,0)</f>
        <v>100</v>
      </c>
      <c r="AC8" s="203"/>
    </row>
    <row r="9" spans="1:29" ht="30" customHeight="1" x14ac:dyDescent="0.25">
      <c r="A9" s="113" t="s">
        <v>34</v>
      </c>
      <c r="B9" s="201">
        <v>12</v>
      </c>
      <c r="C9" s="108" t="s">
        <v>538</v>
      </c>
      <c r="D9" s="108" t="s">
        <v>398</v>
      </c>
      <c r="E9" s="124" t="s">
        <v>615</v>
      </c>
      <c r="F9" s="82">
        <f>IF(E9="25/26",2,0)</f>
        <v>2</v>
      </c>
      <c r="G9" s="45">
        <v>153</v>
      </c>
      <c r="H9" s="45">
        <v>7</v>
      </c>
      <c r="I9" s="90">
        <v>7</v>
      </c>
      <c r="J9" s="82">
        <f>IF(ABS((H9-I9)/I9)&lt;=0.1,2,IF(AND(ABS((H9-I9)/I9)&gt;0.1,ABS((H9-I9)/I9)&lt;=0.2),1,0))</f>
        <v>2</v>
      </c>
      <c r="K9" s="69">
        <v>93.650793650793645</v>
      </c>
      <c r="L9" s="82">
        <f>IF(K9&gt;90,4,IF(AND(K9&gt;80,K9&lt;=90),3,IF(AND(K9&gt;=50,K9&lt;=80),2,IF(AND(K9&gt;=10,K9&lt;50),1,0))))</f>
        <v>4</v>
      </c>
      <c r="M9" s="126">
        <v>2</v>
      </c>
      <c r="N9" s="126">
        <v>2</v>
      </c>
      <c r="O9" s="68">
        <f>SUM(M9:N9)</f>
        <v>4</v>
      </c>
      <c r="P9" s="43">
        <v>143</v>
      </c>
      <c r="Q9" s="43">
        <v>143</v>
      </c>
      <c r="R9" s="84">
        <f>ROUND(Q9/P9*100,0)</f>
        <v>100</v>
      </c>
      <c r="S9" s="82">
        <f>IF(R9&gt;90,4,IF(AND(R9&gt;80,R9&lt;=90),3,IF(AND(R9&gt;=50,R9&lt;=80),2,IF(AND(R9&gt;=10,R9&lt;50),1,0))))</f>
        <v>4</v>
      </c>
      <c r="T9" s="45">
        <v>177</v>
      </c>
      <c r="U9" s="45">
        <v>100</v>
      </c>
      <c r="V9" s="68">
        <f>IF(U9&gt;=90,2,IF(U9&gt;=80,1,0))</f>
        <v>2</v>
      </c>
      <c r="W9" s="127">
        <v>15</v>
      </c>
      <c r="X9" s="127">
        <v>9</v>
      </c>
      <c r="Y9" s="72">
        <f>F9+J9+L9+O9+S9+V9</f>
        <v>18</v>
      </c>
      <c r="Z9" s="72">
        <f>ROUND(Y9/$Y$2*100,0)</f>
        <v>100</v>
      </c>
      <c r="AC9" s="203"/>
    </row>
    <row r="10" spans="1:29" ht="30" customHeight="1" x14ac:dyDescent="0.25">
      <c r="A10" s="113" t="s">
        <v>34</v>
      </c>
      <c r="B10" s="201">
        <v>13</v>
      </c>
      <c r="C10" s="108" t="s">
        <v>205</v>
      </c>
      <c r="D10" s="108" t="s">
        <v>382</v>
      </c>
      <c r="E10" s="124" t="s">
        <v>615</v>
      </c>
      <c r="F10" s="82">
        <f>IF(E10="25/26",2,0)</f>
        <v>2</v>
      </c>
      <c r="G10" s="45">
        <v>312</v>
      </c>
      <c r="H10" s="45">
        <v>12</v>
      </c>
      <c r="I10" s="90">
        <v>12</v>
      </c>
      <c r="J10" s="82">
        <f>IF(ABS((H10-I10)/I10)&lt;=0.1,2,IF(AND(ABS((H10-I10)/I10)&gt;0.1,ABS((H10-I10)/I10)&lt;=0.2),1,0))</f>
        <v>2</v>
      </c>
      <c r="K10" s="69">
        <v>96.825396825396822</v>
      </c>
      <c r="L10" s="82">
        <f>IF(K10&gt;90,4,IF(AND(K10&gt;80,K10&lt;=90),3,IF(AND(K10&gt;=50,K10&lt;=80),2,IF(AND(K10&gt;=10,K10&lt;50),1,0))))</f>
        <v>4</v>
      </c>
      <c r="M10" s="126">
        <v>2</v>
      </c>
      <c r="N10" s="126">
        <v>2</v>
      </c>
      <c r="O10" s="68">
        <f>SUM(M10:N10)</f>
        <v>4</v>
      </c>
      <c r="P10" s="43">
        <v>308</v>
      </c>
      <c r="Q10" s="43">
        <v>308</v>
      </c>
      <c r="R10" s="84">
        <f>ROUND(Q10/P10*100,0)</f>
        <v>100</v>
      </c>
      <c r="S10" s="82">
        <f>IF(R10&gt;90,4,IF(AND(R10&gt;80,R10&lt;=90),3,IF(AND(R10&gt;=50,R10&lt;=80),2,IF(AND(R10&gt;=10,R10&lt;50),1,0))))</f>
        <v>4</v>
      </c>
      <c r="T10" s="45">
        <v>298</v>
      </c>
      <c r="U10" s="45">
        <v>100</v>
      </c>
      <c r="V10" s="68">
        <f>IF(U10&gt;=90,2,IF(U10&gt;=80,1,0))</f>
        <v>2</v>
      </c>
      <c r="W10" s="127">
        <v>62</v>
      </c>
      <c r="X10" s="127">
        <v>15</v>
      </c>
      <c r="Y10" s="72">
        <f>F10+J10+L10+O10+S10+V10</f>
        <v>18</v>
      </c>
      <c r="Z10" s="72">
        <f>ROUND(Y10/$Y$2*100,0)</f>
        <v>100</v>
      </c>
      <c r="AC10" s="203"/>
    </row>
    <row r="11" spans="1:29" ht="30" customHeight="1" x14ac:dyDescent="0.25">
      <c r="A11" s="113" t="s">
        <v>34</v>
      </c>
      <c r="B11" s="201">
        <v>15</v>
      </c>
      <c r="C11" s="108" t="s">
        <v>539</v>
      </c>
      <c r="D11" s="108" t="s">
        <v>378</v>
      </c>
      <c r="E11" s="124" t="s">
        <v>615</v>
      </c>
      <c r="F11" s="82">
        <f>IF(E11="25/26",2,0)</f>
        <v>2</v>
      </c>
      <c r="G11" s="45">
        <v>221</v>
      </c>
      <c r="H11" s="45">
        <v>11</v>
      </c>
      <c r="I11" s="90">
        <v>11</v>
      </c>
      <c r="J11" s="82">
        <f>IF(ABS((H11-I11)/I11)&lt;=0.1,2,IF(AND(ABS((H11-I11)/I11)&gt;0.1,ABS((H11-I11)/I11)&lt;=0.2),1,0))</f>
        <v>2</v>
      </c>
      <c r="K11" s="69">
        <v>98.412698412698404</v>
      </c>
      <c r="L11" s="82">
        <f>IF(K11&gt;90,4,IF(AND(K11&gt;80,K11&lt;=90),3,IF(AND(K11&gt;=50,K11&lt;=80),2,IF(AND(K11&gt;=10,K11&lt;50),1,0))))</f>
        <v>4</v>
      </c>
      <c r="M11" s="126">
        <v>2</v>
      </c>
      <c r="N11" s="126">
        <v>2</v>
      </c>
      <c r="O11" s="68">
        <f>SUM(M11:N11)</f>
        <v>4</v>
      </c>
      <c r="P11" s="43">
        <v>200</v>
      </c>
      <c r="Q11" s="43">
        <v>200</v>
      </c>
      <c r="R11" s="84">
        <f>ROUND(Q11/P11*100,0)</f>
        <v>100</v>
      </c>
      <c r="S11" s="82">
        <f>IF(R11&gt;90,4,IF(AND(R11&gt;80,R11&lt;=90),3,IF(AND(R11&gt;=50,R11&lt;=80),2,IF(AND(R11&gt;=10,R11&lt;50),1,0))))</f>
        <v>4</v>
      </c>
      <c r="T11" s="45">
        <v>387</v>
      </c>
      <c r="U11" s="45">
        <v>100</v>
      </c>
      <c r="V11" s="68">
        <f>IF(U11&gt;=90,2,IF(U11&gt;=80,1,0))</f>
        <v>2</v>
      </c>
      <c r="W11" s="127">
        <v>16</v>
      </c>
      <c r="X11" s="127">
        <v>2</v>
      </c>
      <c r="Y11" s="72">
        <f>F11+J11+L11+O11+S11+V11</f>
        <v>18</v>
      </c>
      <c r="Z11" s="72">
        <f>ROUND(Y11/$Y$2*100,0)</f>
        <v>100</v>
      </c>
      <c r="AC11" s="203"/>
    </row>
    <row r="12" spans="1:29" ht="30" customHeight="1" x14ac:dyDescent="0.25">
      <c r="A12" s="113" t="s">
        <v>34</v>
      </c>
      <c r="B12" s="201">
        <v>16</v>
      </c>
      <c r="C12" s="108" t="s">
        <v>540</v>
      </c>
      <c r="D12" s="108" t="s">
        <v>395</v>
      </c>
      <c r="E12" s="124" t="s">
        <v>615</v>
      </c>
      <c r="F12" s="82">
        <f>IF(E12="25/26",2,0)</f>
        <v>2</v>
      </c>
      <c r="G12" s="45">
        <v>230</v>
      </c>
      <c r="H12" s="45">
        <v>12</v>
      </c>
      <c r="I12" s="90">
        <v>12</v>
      </c>
      <c r="J12" s="82">
        <f>IF(ABS((H12-I12)/I12)&lt;=0.1,2,IF(AND(ABS((H12-I12)/I12)&gt;0.1,ABS((H12-I12)/I12)&lt;=0.2),1,0))</f>
        <v>2</v>
      </c>
      <c r="K12" s="69">
        <v>98.412698412698404</v>
      </c>
      <c r="L12" s="82">
        <f>IF(K12&gt;90,4,IF(AND(K12&gt;80,K12&lt;=90),3,IF(AND(K12&gt;=50,K12&lt;=80),2,IF(AND(K12&gt;=10,K12&lt;50),1,0))))</f>
        <v>4</v>
      </c>
      <c r="M12" s="126">
        <v>2</v>
      </c>
      <c r="N12" s="126">
        <v>2</v>
      </c>
      <c r="O12" s="68">
        <f>SUM(M12:N12)</f>
        <v>4</v>
      </c>
      <c r="P12" s="43">
        <v>211</v>
      </c>
      <c r="Q12" s="43">
        <v>211</v>
      </c>
      <c r="R12" s="84">
        <f>ROUND(Q12/P12*100,0)</f>
        <v>100</v>
      </c>
      <c r="S12" s="82">
        <f>IF(R12&gt;90,4,IF(AND(R12&gt;80,R12&lt;=90),3,IF(AND(R12&gt;=50,R12&lt;=80),2,IF(AND(R12&gt;=10,R12&lt;50),1,0))))</f>
        <v>4</v>
      </c>
      <c r="T12" s="45">
        <v>234</v>
      </c>
      <c r="U12" s="45">
        <v>100</v>
      </c>
      <c r="V12" s="68">
        <f>IF(U12&gt;=90,2,IF(U12&gt;=80,1,0))</f>
        <v>2</v>
      </c>
      <c r="W12" s="127">
        <v>405</v>
      </c>
      <c r="X12" s="127">
        <v>69</v>
      </c>
      <c r="Y12" s="72">
        <f>F12+J12+L12+O12+S12+V12</f>
        <v>18</v>
      </c>
      <c r="Z12" s="72">
        <f>ROUND(Y12/$Y$2*100,0)</f>
        <v>100</v>
      </c>
      <c r="AC12" s="203"/>
    </row>
    <row r="13" spans="1:29" ht="30" customHeight="1" x14ac:dyDescent="0.25">
      <c r="A13" s="113" t="s">
        <v>34</v>
      </c>
      <c r="B13" s="201">
        <v>17</v>
      </c>
      <c r="C13" s="108" t="s">
        <v>207</v>
      </c>
      <c r="D13" s="108" t="s">
        <v>387</v>
      </c>
      <c r="E13" s="124" t="s">
        <v>615</v>
      </c>
      <c r="F13" s="82">
        <f>IF(E13="25/26",2,0)</f>
        <v>2</v>
      </c>
      <c r="G13" s="45">
        <v>171</v>
      </c>
      <c r="H13" s="45">
        <v>8</v>
      </c>
      <c r="I13" s="90">
        <v>8</v>
      </c>
      <c r="J13" s="82">
        <f>IF(ABS((H13-I13)/I13)&lt;=0.1,2,IF(AND(ABS((H13-I13)/I13)&gt;0.1,ABS((H13-I13)/I13)&lt;=0.2),1,0))</f>
        <v>2</v>
      </c>
      <c r="K13" s="69">
        <v>96.825396825396822</v>
      </c>
      <c r="L13" s="82">
        <f>IF(K13&gt;90,4,IF(AND(K13&gt;80,K13&lt;=90),3,IF(AND(K13&gt;=50,K13&lt;=80),2,IF(AND(K13&gt;=10,K13&lt;50),1,0))))</f>
        <v>4</v>
      </c>
      <c r="M13" s="126">
        <v>2</v>
      </c>
      <c r="N13" s="126">
        <v>2</v>
      </c>
      <c r="O13" s="68">
        <f>SUM(M13:N13)</f>
        <v>4</v>
      </c>
      <c r="P13" s="43">
        <v>165</v>
      </c>
      <c r="Q13" s="43">
        <v>165</v>
      </c>
      <c r="R13" s="84">
        <f>ROUND(Q13/P13*100,0)</f>
        <v>100</v>
      </c>
      <c r="S13" s="82">
        <f>IF(R13&gt;90,4,IF(AND(R13&gt;80,R13&lt;=90),3,IF(AND(R13&gt;=50,R13&lt;=80),2,IF(AND(R13&gt;=10,R13&lt;50),1,0))))</f>
        <v>4</v>
      </c>
      <c r="T13" s="45">
        <v>167</v>
      </c>
      <c r="U13" s="45">
        <v>100</v>
      </c>
      <c r="V13" s="68">
        <f>IF(U13&gt;=90,2,IF(U13&gt;=80,1,0))</f>
        <v>2</v>
      </c>
      <c r="W13" s="127">
        <v>207</v>
      </c>
      <c r="X13" s="127">
        <v>38</v>
      </c>
      <c r="Y13" s="72">
        <f>F13+J13+L13+O13+S13+V13</f>
        <v>18</v>
      </c>
      <c r="Z13" s="72">
        <f>ROUND(Y13/$Y$2*100,0)</f>
        <v>100</v>
      </c>
      <c r="AC13" s="203"/>
    </row>
    <row r="14" spans="1:29" ht="30" customHeight="1" x14ac:dyDescent="0.25">
      <c r="A14" s="113" t="s">
        <v>34</v>
      </c>
      <c r="B14" s="201">
        <v>18</v>
      </c>
      <c r="C14" s="108" t="s">
        <v>541</v>
      </c>
      <c r="D14" s="108" t="s">
        <v>393</v>
      </c>
      <c r="E14" s="124" t="s">
        <v>615</v>
      </c>
      <c r="F14" s="82">
        <f>IF(E14="25/26",2,0)</f>
        <v>2</v>
      </c>
      <c r="G14" s="45">
        <v>192</v>
      </c>
      <c r="H14" s="45">
        <v>11</v>
      </c>
      <c r="I14" s="90">
        <v>11</v>
      </c>
      <c r="J14" s="82">
        <f>IF(ABS((H14-I14)/I14)&lt;=0.1,2,IF(AND(ABS((H14-I14)/I14)&gt;0.1,ABS((H14-I14)/I14)&lt;=0.2),1,0))</f>
        <v>2</v>
      </c>
      <c r="K14" s="69">
        <v>96.825396825396822</v>
      </c>
      <c r="L14" s="82">
        <f>IF(K14&gt;90,4,IF(AND(K14&gt;80,K14&lt;=90),3,IF(AND(K14&gt;=50,K14&lt;=80),2,IF(AND(K14&gt;=10,K14&lt;50),1,0))))</f>
        <v>4</v>
      </c>
      <c r="M14" s="126">
        <v>2</v>
      </c>
      <c r="N14" s="126">
        <v>2</v>
      </c>
      <c r="O14" s="68">
        <f>SUM(M14:N14)</f>
        <v>4</v>
      </c>
      <c r="P14" s="43">
        <v>191</v>
      </c>
      <c r="Q14" s="43">
        <v>191</v>
      </c>
      <c r="R14" s="84">
        <f>ROUND(Q14/P14*100,0)</f>
        <v>100</v>
      </c>
      <c r="S14" s="82">
        <f>IF(R14&gt;90,4,IF(AND(R14&gt;80,R14&lt;=90),3,IF(AND(R14&gt;=50,R14&lt;=80),2,IF(AND(R14&gt;=10,R14&lt;50),1,0))))</f>
        <v>4</v>
      </c>
      <c r="T14" s="45">
        <v>248</v>
      </c>
      <c r="U14" s="45">
        <v>100</v>
      </c>
      <c r="V14" s="68">
        <f>IF(U14&gt;=90,2,IF(U14&gt;=80,1,0))</f>
        <v>2</v>
      </c>
      <c r="W14" s="127">
        <v>45</v>
      </c>
      <c r="X14" s="127">
        <v>5</v>
      </c>
      <c r="Y14" s="72">
        <f>F14+J14+L14+O14+S14+V14</f>
        <v>18</v>
      </c>
      <c r="Z14" s="72">
        <f>ROUND(Y14/$Y$2*100,0)</f>
        <v>100</v>
      </c>
      <c r="AC14" s="203"/>
    </row>
    <row r="15" spans="1:29" ht="30" customHeight="1" x14ac:dyDescent="0.25">
      <c r="A15" s="113" t="s">
        <v>34</v>
      </c>
      <c r="B15" s="201">
        <v>19</v>
      </c>
      <c r="C15" s="108" t="s">
        <v>208</v>
      </c>
      <c r="D15" s="108" t="s">
        <v>373</v>
      </c>
      <c r="E15" s="124" t="s">
        <v>615</v>
      </c>
      <c r="F15" s="82">
        <f>IF(E15="25/26",2,0)</f>
        <v>2</v>
      </c>
      <c r="G15" s="45">
        <v>268</v>
      </c>
      <c r="H15" s="45">
        <v>12</v>
      </c>
      <c r="I15" s="90">
        <v>12</v>
      </c>
      <c r="J15" s="82">
        <f>IF(ABS((H15-I15)/I15)&lt;=0.1,2,IF(AND(ABS((H15-I15)/I15)&gt;0.1,ABS((H15-I15)/I15)&lt;=0.2),1,0))</f>
        <v>2</v>
      </c>
      <c r="K15" s="69">
        <v>95.238095238095227</v>
      </c>
      <c r="L15" s="82">
        <f>IF(K15&gt;90,4,IF(AND(K15&gt;80,K15&lt;=90),3,IF(AND(K15&gt;=50,K15&lt;=80),2,IF(AND(K15&gt;=10,K15&lt;50),1,0))))</f>
        <v>4</v>
      </c>
      <c r="M15" s="126">
        <v>2</v>
      </c>
      <c r="N15" s="126">
        <v>2</v>
      </c>
      <c r="O15" s="68">
        <f>SUM(M15:N15)</f>
        <v>4</v>
      </c>
      <c r="P15" s="43">
        <v>231</v>
      </c>
      <c r="Q15" s="43">
        <v>231</v>
      </c>
      <c r="R15" s="84">
        <f>ROUND(Q15/P15*100,0)</f>
        <v>100</v>
      </c>
      <c r="S15" s="82">
        <f>IF(R15&gt;90,4,IF(AND(R15&gt;80,R15&lt;=90),3,IF(AND(R15&gt;=50,R15&lt;=80),2,IF(AND(R15&gt;=10,R15&lt;50),1,0))))</f>
        <v>4</v>
      </c>
      <c r="T15" s="45">
        <v>278</v>
      </c>
      <c r="U15" s="45">
        <v>100</v>
      </c>
      <c r="V15" s="68">
        <f>IF(U15&gt;=90,2,IF(U15&gt;=80,1,0))</f>
        <v>2</v>
      </c>
      <c r="W15" s="127">
        <v>400</v>
      </c>
      <c r="X15" s="127">
        <v>98</v>
      </c>
      <c r="Y15" s="72">
        <f>F15+J15+L15+O15+S15+V15</f>
        <v>18</v>
      </c>
      <c r="Z15" s="72">
        <f>ROUND(Y15/$Y$2*100,0)</f>
        <v>100</v>
      </c>
      <c r="AC15" s="203"/>
    </row>
    <row r="16" spans="1:29" ht="30" customHeight="1" x14ac:dyDescent="0.25">
      <c r="A16" s="113" t="s">
        <v>34</v>
      </c>
      <c r="B16" s="201">
        <v>20</v>
      </c>
      <c r="C16" s="108" t="s">
        <v>209</v>
      </c>
      <c r="D16" s="108" t="s">
        <v>356</v>
      </c>
      <c r="E16" s="124" t="s">
        <v>615</v>
      </c>
      <c r="F16" s="82">
        <f>IF(E16="25/26",2,0)</f>
        <v>2</v>
      </c>
      <c r="G16" s="45">
        <v>51</v>
      </c>
      <c r="H16" s="45">
        <v>4</v>
      </c>
      <c r="I16" s="90">
        <v>4</v>
      </c>
      <c r="J16" s="82">
        <f>IF(ABS((H16-I16)/I16)&lt;=0.1,2,IF(AND(ABS((H16-I16)/I16)&gt;0.1,ABS((H16-I16)/I16)&lt;=0.2),1,0))</f>
        <v>2</v>
      </c>
      <c r="K16" s="69">
        <v>95.238095238095227</v>
      </c>
      <c r="L16" s="82">
        <f>IF(K16&gt;90,4,IF(AND(K16&gt;80,K16&lt;=90),3,IF(AND(K16&gt;=50,K16&lt;=80),2,IF(AND(K16&gt;=10,K16&lt;50),1,0))))</f>
        <v>4</v>
      </c>
      <c r="M16" s="126">
        <v>2</v>
      </c>
      <c r="N16" s="126">
        <v>2</v>
      </c>
      <c r="O16" s="68">
        <f>SUM(M16:N16)</f>
        <v>4</v>
      </c>
      <c r="P16" s="43">
        <v>49</v>
      </c>
      <c r="Q16" s="43">
        <v>49</v>
      </c>
      <c r="R16" s="84">
        <f>ROUND(Q16/P16*100,0)</f>
        <v>100</v>
      </c>
      <c r="S16" s="82">
        <f>IF(R16&gt;90,4,IF(AND(R16&gt;80,R16&lt;=90),3,IF(AND(R16&gt;=50,R16&lt;=80),2,IF(AND(R16&gt;=10,R16&lt;50),1,0))))</f>
        <v>4</v>
      </c>
      <c r="T16" s="45">
        <v>49</v>
      </c>
      <c r="U16" s="45">
        <v>100</v>
      </c>
      <c r="V16" s="68">
        <f>IF(U16&gt;=90,2,IF(U16&gt;=80,1,0))</f>
        <v>2</v>
      </c>
      <c r="W16" s="127">
        <v>15</v>
      </c>
      <c r="X16" s="127">
        <v>0</v>
      </c>
      <c r="Y16" s="72">
        <f>F16+J16+L16+O16+S16+V16</f>
        <v>18</v>
      </c>
      <c r="Z16" s="72">
        <f>ROUND(Y16/$Y$2*100,0)</f>
        <v>100</v>
      </c>
      <c r="AC16" s="203"/>
    </row>
    <row r="17" spans="1:26" s="203" customFormat="1" ht="30" customHeight="1" x14ac:dyDescent="0.25">
      <c r="A17" s="113" t="s">
        <v>34</v>
      </c>
      <c r="B17" s="201">
        <v>21</v>
      </c>
      <c r="C17" s="108" t="s">
        <v>542</v>
      </c>
      <c r="D17" s="108" t="s">
        <v>357</v>
      </c>
      <c r="E17" s="124" t="s">
        <v>615</v>
      </c>
      <c r="F17" s="82">
        <f>IF(E17="25/26",2,0)</f>
        <v>2</v>
      </c>
      <c r="G17" s="45">
        <v>208</v>
      </c>
      <c r="H17" s="45">
        <v>11</v>
      </c>
      <c r="I17" s="90">
        <v>11</v>
      </c>
      <c r="J17" s="82">
        <f>IF(ABS((H17-I17)/I17)&lt;=0.1,2,IF(AND(ABS((H17-I17)/I17)&gt;0.1,ABS((H17-I17)/I17)&lt;=0.2),1,0))</f>
        <v>2</v>
      </c>
      <c r="K17" s="69">
        <v>98.412698412698404</v>
      </c>
      <c r="L17" s="82">
        <f>IF(K17&gt;90,4,IF(AND(K17&gt;80,K17&lt;=90),3,IF(AND(K17&gt;=50,K17&lt;=80),2,IF(AND(K17&gt;=10,K17&lt;50),1,0))))</f>
        <v>4</v>
      </c>
      <c r="M17" s="126">
        <v>2</v>
      </c>
      <c r="N17" s="126">
        <v>2</v>
      </c>
      <c r="O17" s="68">
        <f>SUM(M17:N17)</f>
        <v>4</v>
      </c>
      <c r="P17" s="43">
        <v>198</v>
      </c>
      <c r="Q17" s="43">
        <v>198</v>
      </c>
      <c r="R17" s="84">
        <f>ROUND(Q17/P17*100,0)</f>
        <v>100</v>
      </c>
      <c r="S17" s="82">
        <f>IF(R17&gt;90,4,IF(AND(R17&gt;80,R17&lt;=90),3,IF(AND(R17&gt;=50,R17&lt;=80),2,IF(AND(R17&gt;=10,R17&lt;50),1,0))))</f>
        <v>4</v>
      </c>
      <c r="T17" s="45">
        <v>251</v>
      </c>
      <c r="U17" s="45">
        <v>100</v>
      </c>
      <c r="V17" s="68">
        <f>IF(U17&gt;=90,2,IF(U17&gt;=80,1,0))</f>
        <v>2</v>
      </c>
      <c r="W17" s="127">
        <v>180</v>
      </c>
      <c r="X17" s="127">
        <v>9</v>
      </c>
      <c r="Y17" s="72">
        <f>F17+J17+L17+O17+S17+V17</f>
        <v>18</v>
      </c>
      <c r="Z17" s="72">
        <f>ROUND(Y17/$Y$2*100,0)</f>
        <v>100</v>
      </c>
    </row>
    <row r="18" spans="1:26" s="203" customFormat="1" ht="30" customHeight="1" x14ac:dyDescent="0.25">
      <c r="A18" s="113" t="s">
        <v>34</v>
      </c>
      <c r="B18" s="201">
        <v>22</v>
      </c>
      <c r="C18" s="108" t="s">
        <v>543</v>
      </c>
      <c r="D18" s="108" t="s">
        <v>374</v>
      </c>
      <c r="E18" s="124" t="s">
        <v>615</v>
      </c>
      <c r="F18" s="82">
        <f>IF(E18="25/26",2,0)</f>
        <v>2</v>
      </c>
      <c r="G18" s="45">
        <v>242</v>
      </c>
      <c r="H18" s="45">
        <v>12</v>
      </c>
      <c r="I18" s="90">
        <v>12</v>
      </c>
      <c r="J18" s="82">
        <f>IF(ABS((H18-I18)/I18)&lt;=0.1,2,IF(AND(ABS((H18-I18)/I18)&gt;0.1,ABS((H18-I18)/I18)&lt;=0.2),1,0))</f>
        <v>2</v>
      </c>
      <c r="K18" s="69">
        <v>96.825396825396822</v>
      </c>
      <c r="L18" s="82">
        <f>IF(K18&gt;90,4,IF(AND(K18&gt;80,K18&lt;=90),3,IF(AND(K18&gt;=50,K18&lt;=80),2,IF(AND(K18&gt;=10,K18&lt;50),1,0))))</f>
        <v>4</v>
      </c>
      <c r="M18" s="126">
        <v>2</v>
      </c>
      <c r="N18" s="126">
        <v>2</v>
      </c>
      <c r="O18" s="68">
        <f>SUM(M18:N18)</f>
        <v>4</v>
      </c>
      <c r="P18" s="43">
        <v>227</v>
      </c>
      <c r="Q18" s="43">
        <v>227</v>
      </c>
      <c r="R18" s="84">
        <f>ROUND(Q18/P18*100,0)</f>
        <v>100</v>
      </c>
      <c r="S18" s="82">
        <f>IF(R18&gt;90,4,IF(AND(R18&gt;80,R18&lt;=90),3,IF(AND(R18&gt;=50,R18&lt;=80),2,IF(AND(R18&gt;=10,R18&lt;50),1,0))))</f>
        <v>4</v>
      </c>
      <c r="T18" s="45">
        <v>300</v>
      </c>
      <c r="U18" s="45">
        <v>100</v>
      </c>
      <c r="V18" s="68">
        <f>IF(U18&gt;=90,2,IF(U18&gt;=80,1,0))</f>
        <v>2</v>
      </c>
      <c r="W18" s="127">
        <v>102</v>
      </c>
      <c r="X18" s="127">
        <v>10</v>
      </c>
      <c r="Y18" s="72">
        <f>F18+J18+L18+O18+S18+V18</f>
        <v>18</v>
      </c>
      <c r="Z18" s="72">
        <f>ROUND(Y18/$Y$2*100,0)</f>
        <v>100</v>
      </c>
    </row>
    <row r="19" spans="1:26" s="203" customFormat="1" ht="30" customHeight="1" x14ac:dyDescent="0.25">
      <c r="A19" s="113" t="s">
        <v>34</v>
      </c>
      <c r="B19" s="201">
        <v>23</v>
      </c>
      <c r="C19" s="108" t="s">
        <v>544</v>
      </c>
      <c r="D19" s="108" t="s">
        <v>358</v>
      </c>
      <c r="E19" s="124" t="s">
        <v>615</v>
      </c>
      <c r="F19" s="82">
        <f>IF(E19="25/26",2,0)</f>
        <v>2</v>
      </c>
      <c r="G19" s="45">
        <v>300</v>
      </c>
      <c r="H19" s="45">
        <v>14</v>
      </c>
      <c r="I19" s="90">
        <v>14</v>
      </c>
      <c r="J19" s="82">
        <f>IF(ABS((H19-I19)/I19)&lt;=0.1,2,IF(AND(ABS((H19-I19)/I19)&gt;0.1,ABS((H19-I19)/I19)&lt;=0.2),1,0))</f>
        <v>2</v>
      </c>
      <c r="K19" s="69">
        <v>96.825396825396822</v>
      </c>
      <c r="L19" s="82">
        <f>IF(K19&gt;90,4,IF(AND(K19&gt;80,K19&lt;=90),3,IF(AND(K19&gt;=50,K19&lt;=80),2,IF(AND(K19&gt;=10,K19&lt;50),1,0))))</f>
        <v>4</v>
      </c>
      <c r="M19" s="126">
        <v>2</v>
      </c>
      <c r="N19" s="126">
        <v>2</v>
      </c>
      <c r="O19" s="68">
        <f>SUM(M19:N19)</f>
        <v>4</v>
      </c>
      <c r="P19" s="43">
        <v>281</v>
      </c>
      <c r="Q19" s="43">
        <v>281</v>
      </c>
      <c r="R19" s="84">
        <f>ROUND(Q19/P19*100,0)</f>
        <v>100</v>
      </c>
      <c r="S19" s="82">
        <f>IF(R19&gt;90,4,IF(AND(R19&gt;80,R19&lt;=90),3,IF(AND(R19&gt;=50,R19&lt;=80),2,IF(AND(R19&gt;=10,R19&lt;50),1,0))))</f>
        <v>4</v>
      </c>
      <c r="T19" s="45">
        <v>404</v>
      </c>
      <c r="U19" s="45">
        <v>100</v>
      </c>
      <c r="V19" s="68">
        <f>IF(U19&gt;=90,2,IF(U19&gt;=80,1,0))</f>
        <v>2</v>
      </c>
      <c r="W19" s="127">
        <v>70</v>
      </c>
      <c r="X19" s="127">
        <v>61</v>
      </c>
      <c r="Y19" s="72">
        <f>F19+J19+L19+O19+S19+V19</f>
        <v>18</v>
      </c>
      <c r="Z19" s="72">
        <f>ROUND(Y19/$Y$2*100,0)</f>
        <v>100</v>
      </c>
    </row>
    <row r="20" spans="1:26" s="203" customFormat="1" ht="30" customHeight="1" x14ac:dyDescent="0.25">
      <c r="A20" s="113" t="s">
        <v>34</v>
      </c>
      <c r="B20" s="201">
        <v>24</v>
      </c>
      <c r="C20" s="108" t="s">
        <v>568</v>
      </c>
      <c r="D20" s="108" t="s">
        <v>402</v>
      </c>
      <c r="E20" s="124" t="s">
        <v>615</v>
      </c>
      <c r="F20" s="82">
        <f>IF(E20="25/26",2,0)</f>
        <v>2</v>
      </c>
      <c r="G20" s="45">
        <v>124</v>
      </c>
      <c r="H20" s="45">
        <v>9</v>
      </c>
      <c r="I20" s="90">
        <v>9</v>
      </c>
      <c r="J20" s="82">
        <f>IF(ABS((H20-I20)/I20)&lt;=0.1,2,IF(AND(ABS((H20-I20)/I20)&gt;0.1,ABS((H20-I20)/I20)&lt;=0.2),1,0))</f>
        <v>2</v>
      </c>
      <c r="K20" s="69">
        <v>93.650793650793645</v>
      </c>
      <c r="L20" s="82">
        <f>IF(K20&gt;90,4,IF(AND(K20&gt;80,K20&lt;=90),3,IF(AND(K20&gt;=50,K20&lt;=80),2,IF(AND(K20&gt;=10,K20&lt;50),1,0))))</f>
        <v>4</v>
      </c>
      <c r="M20" s="126">
        <v>2</v>
      </c>
      <c r="N20" s="126">
        <v>2</v>
      </c>
      <c r="O20" s="68">
        <f>SUM(M20:N20)</f>
        <v>4</v>
      </c>
      <c r="P20" s="43">
        <v>114</v>
      </c>
      <c r="Q20" s="43">
        <v>114</v>
      </c>
      <c r="R20" s="84">
        <f>ROUND(Q20/P20*100,0)</f>
        <v>100</v>
      </c>
      <c r="S20" s="82">
        <f>IF(R20&gt;90,4,IF(AND(R20&gt;80,R20&lt;=90),3,IF(AND(R20&gt;=50,R20&lt;=80),2,IF(AND(R20&gt;=10,R20&lt;50),1,0))))</f>
        <v>4</v>
      </c>
      <c r="T20" s="45">
        <v>147</v>
      </c>
      <c r="U20" s="45">
        <v>100</v>
      </c>
      <c r="V20" s="68">
        <f>IF(U20&gt;=90,2,IF(U20&gt;=80,1,0))</f>
        <v>2</v>
      </c>
      <c r="W20" s="127">
        <v>59</v>
      </c>
      <c r="X20" s="127">
        <v>0</v>
      </c>
      <c r="Y20" s="72">
        <f>F20+J20+L20+O20+S20+V20</f>
        <v>18</v>
      </c>
      <c r="Z20" s="72">
        <f>ROUND(Y20/$Y$2*100,0)</f>
        <v>100</v>
      </c>
    </row>
    <row r="21" spans="1:26" s="203" customFormat="1" ht="30" customHeight="1" x14ac:dyDescent="0.25">
      <c r="A21" s="113" t="s">
        <v>34</v>
      </c>
      <c r="B21" s="201">
        <v>25</v>
      </c>
      <c r="C21" s="108" t="s">
        <v>210</v>
      </c>
      <c r="D21" s="108" t="s">
        <v>390</v>
      </c>
      <c r="E21" s="124" t="s">
        <v>615</v>
      </c>
      <c r="F21" s="82">
        <f>IF(E21="25/26",2,0)</f>
        <v>2</v>
      </c>
      <c r="G21" s="45">
        <v>108</v>
      </c>
      <c r="H21" s="45">
        <v>5</v>
      </c>
      <c r="I21" s="90">
        <v>5</v>
      </c>
      <c r="J21" s="82">
        <f>IF(ABS((H21-I21)/I21)&lt;=0.1,2,IF(AND(ABS((H21-I21)/I21)&gt;0.1,ABS((H21-I21)/I21)&lt;=0.2),1,0))</f>
        <v>2</v>
      </c>
      <c r="K21" s="69">
        <v>95.238095238095227</v>
      </c>
      <c r="L21" s="82">
        <f>IF(K21&gt;90,4,IF(AND(K21&gt;80,K21&lt;=90),3,IF(AND(K21&gt;=50,K21&lt;=80),2,IF(AND(K21&gt;=10,K21&lt;50),1,0))))</f>
        <v>4</v>
      </c>
      <c r="M21" s="126">
        <v>2</v>
      </c>
      <c r="N21" s="126">
        <v>2</v>
      </c>
      <c r="O21" s="68">
        <f>SUM(M21:N21)</f>
        <v>4</v>
      </c>
      <c r="P21" s="43">
        <v>106</v>
      </c>
      <c r="Q21" s="43">
        <v>106</v>
      </c>
      <c r="R21" s="84">
        <f>ROUND(Q21/P21*100,0)</f>
        <v>100</v>
      </c>
      <c r="S21" s="82">
        <f>IF(R21&gt;90,4,IF(AND(R21&gt;80,R21&lt;=90),3,IF(AND(R21&gt;=50,R21&lt;=80),2,IF(AND(R21&gt;=10,R21&lt;50),1,0))))</f>
        <v>4</v>
      </c>
      <c r="T21" s="45">
        <v>102</v>
      </c>
      <c r="U21" s="45">
        <v>100</v>
      </c>
      <c r="V21" s="68">
        <f>IF(U21&gt;=90,2,IF(U21&gt;=80,1,0))</f>
        <v>2</v>
      </c>
      <c r="W21" s="127">
        <v>42</v>
      </c>
      <c r="X21" s="127">
        <v>4</v>
      </c>
      <c r="Y21" s="72">
        <f>F21+J21+L21+O21+S21+V21</f>
        <v>18</v>
      </c>
      <c r="Z21" s="72">
        <f>ROUND(Y21/$Y$2*100,0)</f>
        <v>100</v>
      </c>
    </row>
    <row r="22" spans="1:26" s="203" customFormat="1" ht="30" customHeight="1" x14ac:dyDescent="0.25">
      <c r="A22" s="113" t="s">
        <v>34</v>
      </c>
      <c r="B22" s="201">
        <v>27</v>
      </c>
      <c r="C22" s="108" t="s">
        <v>546</v>
      </c>
      <c r="D22" s="108" t="s">
        <v>396</v>
      </c>
      <c r="E22" s="124" t="s">
        <v>615</v>
      </c>
      <c r="F22" s="82">
        <f>IF(E22="25/26",2,0)</f>
        <v>2</v>
      </c>
      <c r="G22" s="45">
        <v>254</v>
      </c>
      <c r="H22" s="45">
        <v>11</v>
      </c>
      <c r="I22" s="90">
        <v>12</v>
      </c>
      <c r="J22" s="82">
        <f>IF(ABS((H22-I22)/I22)&lt;=0.1,2,IF(AND(ABS((H22-I22)/I22)&gt;0.1,ABS((H22-I22)/I22)&lt;=0.2),1,0))</f>
        <v>2</v>
      </c>
      <c r="K22" s="69">
        <v>96.825396825396822</v>
      </c>
      <c r="L22" s="82">
        <f>IF(K22&gt;90,4,IF(AND(K22&gt;80,K22&lt;=90),3,IF(AND(K22&gt;=50,K22&lt;=80),2,IF(AND(K22&gt;=10,K22&lt;50),1,0))))</f>
        <v>4</v>
      </c>
      <c r="M22" s="126">
        <v>2</v>
      </c>
      <c r="N22" s="126">
        <v>2</v>
      </c>
      <c r="O22" s="68">
        <f>SUM(M22:N22)</f>
        <v>4</v>
      </c>
      <c r="P22" s="43">
        <v>247</v>
      </c>
      <c r="Q22" s="43">
        <v>247</v>
      </c>
      <c r="R22" s="84">
        <f>ROUND(Q22/P22*100,0)</f>
        <v>100</v>
      </c>
      <c r="S22" s="82">
        <f>IF(R22&gt;90,4,IF(AND(R22&gt;80,R22&lt;=90),3,IF(AND(R22&gt;=50,R22&lt;=80),2,IF(AND(R22&gt;=10,R22&lt;50),1,0))))</f>
        <v>4</v>
      </c>
      <c r="T22" s="45">
        <v>263</v>
      </c>
      <c r="U22" s="45">
        <v>100</v>
      </c>
      <c r="V22" s="68">
        <f>IF(U22&gt;=90,2,IF(U22&gt;=80,1,0))</f>
        <v>2</v>
      </c>
      <c r="W22" s="127">
        <v>305</v>
      </c>
      <c r="X22" s="127">
        <v>20</v>
      </c>
      <c r="Y22" s="72">
        <f>F22+J22+L22+O22+S22+V22</f>
        <v>18</v>
      </c>
      <c r="Z22" s="72">
        <f>ROUND(Y22/$Y$2*100,0)</f>
        <v>100</v>
      </c>
    </row>
    <row r="23" spans="1:26" s="203" customFormat="1" ht="30" customHeight="1" x14ac:dyDescent="0.25">
      <c r="A23" s="113" t="s">
        <v>34</v>
      </c>
      <c r="B23" s="201">
        <v>28</v>
      </c>
      <c r="C23" s="108" t="s">
        <v>547</v>
      </c>
      <c r="D23" s="108" t="s">
        <v>394</v>
      </c>
      <c r="E23" s="124" t="s">
        <v>615</v>
      </c>
      <c r="F23" s="82">
        <f>IF(E23="25/26",2,0)</f>
        <v>2</v>
      </c>
      <c r="G23" s="45">
        <v>255</v>
      </c>
      <c r="H23" s="45">
        <v>13</v>
      </c>
      <c r="I23" s="90">
        <v>13</v>
      </c>
      <c r="J23" s="82">
        <f>IF(ABS((H23-I23)/I23)&lt;=0.1,2,IF(AND(ABS((H23-I23)/I23)&gt;0.1,ABS((H23-I23)/I23)&lt;=0.2),1,0))</f>
        <v>2</v>
      </c>
      <c r="K23" s="69">
        <v>93.650793650793645</v>
      </c>
      <c r="L23" s="82">
        <f>IF(K23&gt;90,4,IF(AND(K23&gt;80,K23&lt;=90),3,IF(AND(K23&gt;=50,K23&lt;=80),2,IF(AND(K23&gt;=10,K23&lt;50),1,0))))</f>
        <v>4</v>
      </c>
      <c r="M23" s="126">
        <v>2</v>
      </c>
      <c r="N23" s="126">
        <v>2</v>
      </c>
      <c r="O23" s="68">
        <f>SUM(M23:N23)</f>
        <v>4</v>
      </c>
      <c r="P23" s="43">
        <v>247</v>
      </c>
      <c r="Q23" s="43">
        <v>247</v>
      </c>
      <c r="R23" s="84">
        <f>ROUND(Q23/P23*100,0)</f>
        <v>100</v>
      </c>
      <c r="S23" s="82">
        <f>IF(R23&gt;90,4,IF(AND(R23&gt;80,R23&lt;=90),3,IF(AND(R23&gt;=50,R23&lt;=80),2,IF(AND(R23&gt;=10,R23&lt;50),1,0))))</f>
        <v>4</v>
      </c>
      <c r="T23" s="45">
        <v>343</v>
      </c>
      <c r="U23" s="45">
        <v>100</v>
      </c>
      <c r="V23" s="68">
        <f>IF(U23&gt;=90,2,IF(U23&gt;=80,1,0))</f>
        <v>2</v>
      </c>
      <c r="W23" s="127">
        <v>47</v>
      </c>
      <c r="X23" s="127">
        <v>5</v>
      </c>
      <c r="Y23" s="72">
        <f>F23+J23+L23+O23+S23+V23</f>
        <v>18</v>
      </c>
      <c r="Z23" s="72">
        <f>ROUND(Y23/$Y$2*100,0)</f>
        <v>100</v>
      </c>
    </row>
    <row r="24" spans="1:26" s="203" customFormat="1" ht="30" customHeight="1" x14ac:dyDescent="0.25">
      <c r="A24" s="113" t="s">
        <v>34</v>
      </c>
      <c r="B24" s="201">
        <v>29</v>
      </c>
      <c r="C24" s="108" t="s">
        <v>211</v>
      </c>
      <c r="D24" s="108" t="s">
        <v>388</v>
      </c>
      <c r="E24" s="124" t="s">
        <v>615</v>
      </c>
      <c r="F24" s="82">
        <f>IF(E24="25/26",2,0)</f>
        <v>2</v>
      </c>
      <c r="G24" s="45">
        <v>60</v>
      </c>
      <c r="H24" s="45">
        <v>6</v>
      </c>
      <c r="I24" s="90">
        <v>6</v>
      </c>
      <c r="J24" s="82">
        <f>IF(ABS((H24-I24)/I24)&lt;=0.1,2,IF(AND(ABS((H24-I24)/I24)&gt;0.1,ABS((H24-I24)/I24)&lt;=0.2),1,0))</f>
        <v>2</v>
      </c>
      <c r="K24" s="69">
        <v>100</v>
      </c>
      <c r="L24" s="82">
        <f>IF(K24&gt;90,4,IF(AND(K24&gt;80,K24&lt;=90),3,IF(AND(K24&gt;=50,K24&lt;=80),2,IF(AND(K24&gt;=10,K24&lt;50),1,0))))</f>
        <v>4</v>
      </c>
      <c r="M24" s="126">
        <v>2</v>
      </c>
      <c r="N24" s="126">
        <v>2</v>
      </c>
      <c r="O24" s="68">
        <f>SUM(M24:N24)</f>
        <v>4</v>
      </c>
      <c r="P24" s="43">
        <v>55</v>
      </c>
      <c r="Q24" s="43">
        <v>55</v>
      </c>
      <c r="R24" s="84">
        <f>ROUND(Q24/P24*100,0)</f>
        <v>100</v>
      </c>
      <c r="S24" s="82">
        <f>IF(R24&gt;90,4,IF(AND(R24&gt;80,R24&lt;=90),3,IF(AND(R24&gt;=50,R24&lt;=80),2,IF(AND(R24&gt;=10,R24&lt;50),1,0))))</f>
        <v>4</v>
      </c>
      <c r="T24" s="45">
        <v>98</v>
      </c>
      <c r="U24" s="45">
        <v>100</v>
      </c>
      <c r="V24" s="68">
        <f>IF(U24&gt;=90,2,IF(U24&gt;=80,1,0))</f>
        <v>2</v>
      </c>
      <c r="W24" s="127">
        <v>28</v>
      </c>
      <c r="X24" s="127">
        <v>1</v>
      </c>
      <c r="Y24" s="72">
        <f>F24+J24+L24+O24+S24+V24</f>
        <v>18</v>
      </c>
      <c r="Z24" s="72">
        <f>ROUND(Y24/$Y$2*100,0)</f>
        <v>100</v>
      </c>
    </row>
    <row r="25" spans="1:26" s="203" customFormat="1" ht="30" customHeight="1" x14ac:dyDescent="0.25">
      <c r="A25" s="113" t="s">
        <v>34</v>
      </c>
      <c r="B25" s="201">
        <v>30</v>
      </c>
      <c r="C25" s="108" t="s">
        <v>548</v>
      </c>
      <c r="D25" s="108" t="s">
        <v>375</v>
      </c>
      <c r="E25" s="124" t="s">
        <v>615</v>
      </c>
      <c r="F25" s="82">
        <f>IF(E25="25/26",2,0)</f>
        <v>2</v>
      </c>
      <c r="G25" s="45">
        <v>156</v>
      </c>
      <c r="H25" s="45">
        <v>6</v>
      </c>
      <c r="I25" s="90">
        <v>6</v>
      </c>
      <c r="J25" s="82">
        <f>IF(ABS((H25-I25)/I25)&lt;=0.1,2,IF(AND(ABS((H25-I25)/I25)&gt;0.1,ABS((H25-I25)/I25)&lt;=0.2),1,0))</f>
        <v>2</v>
      </c>
      <c r="K25" s="69">
        <v>92.063492063492063</v>
      </c>
      <c r="L25" s="82">
        <f>IF(K25&gt;90,4,IF(AND(K25&gt;80,K25&lt;=90),3,IF(AND(K25&gt;=50,K25&lt;=80),2,IF(AND(K25&gt;=10,K25&lt;50),1,0))))</f>
        <v>4</v>
      </c>
      <c r="M25" s="126">
        <v>2</v>
      </c>
      <c r="N25" s="126">
        <v>2</v>
      </c>
      <c r="O25" s="68">
        <f>SUM(M25:N25)</f>
        <v>4</v>
      </c>
      <c r="P25" s="43">
        <v>156</v>
      </c>
      <c r="Q25" s="43">
        <v>156</v>
      </c>
      <c r="R25" s="84">
        <f>ROUND(Q25/P25*100,0)</f>
        <v>100</v>
      </c>
      <c r="S25" s="82">
        <f>IF(R25&gt;90,4,IF(AND(R25&gt;80,R25&lt;=90),3,IF(AND(R25&gt;=50,R25&lt;=80),2,IF(AND(R25&gt;=10,R25&lt;50),1,0))))</f>
        <v>4</v>
      </c>
      <c r="T25" s="45">
        <v>156</v>
      </c>
      <c r="U25" s="45">
        <v>99</v>
      </c>
      <c r="V25" s="68">
        <f>IF(U25&gt;=90,2,IF(U25&gt;=80,1,0))</f>
        <v>2</v>
      </c>
      <c r="W25" s="127">
        <v>46</v>
      </c>
      <c r="X25" s="127">
        <v>6</v>
      </c>
      <c r="Y25" s="72">
        <f>F25+J25+L25+O25+S25+V25</f>
        <v>18</v>
      </c>
      <c r="Z25" s="72">
        <f>ROUND(Y25/$Y$2*100,0)</f>
        <v>100</v>
      </c>
    </row>
    <row r="26" spans="1:26" s="203" customFormat="1" ht="30" customHeight="1" x14ac:dyDescent="0.25">
      <c r="A26" s="113" t="s">
        <v>34</v>
      </c>
      <c r="B26" s="201">
        <v>31</v>
      </c>
      <c r="C26" s="108" t="s">
        <v>549</v>
      </c>
      <c r="D26" s="108" t="s">
        <v>400</v>
      </c>
      <c r="E26" s="124" t="s">
        <v>615</v>
      </c>
      <c r="F26" s="82">
        <f>IF(E26="25/26",2,0)</f>
        <v>2</v>
      </c>
      <c r="G26" s="45">
        <v>245</v>
      </c>
      <c r="H26" s="45">
        <v>12</v>
      </c>
      <c r="I26" s="90">
        <v>12</v>
      </c>
      <c r="J26" s="82">
        <f>IF(ABS((H26-I26)/I26)&lt;=0.1,2,IF(AND(ABS((H26-I26)/I26)&gt;0.1,ABS((H26-I26)/I26)&lt;=0.2),1,0))</f>
        <v>2</v>
      </c>
      <c r="K26" s="69">
        <v>92.063492063492063</v>
      </c>
      <c r="L26" s="82">
        <f>IF(K26&gt;90,4,IF(AND(K26&gt;80,K26&lt;=90),3,IF(AND(K26&gt;=50,K26&lt;=80),2,IF(AND(K26&gt;=10,K26&lt;50),1,0))))</f>
        <v>4</v>
      </c>
      <c r="M26" s="126">
        <v>2</v>
      </c>
      <c r="N26" s="126">
        <v>2</v>
      </c>
      <c r="O26" s="68">
        <f>SUM(M26:N26)</f>
        <v>4</v>
      </c>
      <c r="P26" s="43">
        <v>244</v>
      </c>
      <c r="Q26" s="43">
        <v>244</v>
      </c>
      <c r="R26" s="84">
        <f>ROUND(Q26/P26*100,0)</f>
        <v>100</v>
      </c>
      <c r="S26" s="82">
        <f>IF(R26&gt;90,4,IF(AND(R26&gt;80,R26&lt;=90),3,IF(AND(R26&gt;=50,R26&lt;=80),2,IF(AND(R26&gt;=10,R26&lt;50),1,0))))</f>
        <v>4</v>
      </c>
      <c r="T26" s="45">
        <v>249</v>
      </c>
      <c r="U26" s="45">
        <v>100</v>
      </c>
      <c r="V26" s="68">
        <f>IF(U26&gt;=90,2,IF(U26&gt;=80,1,0))</f>
        <v>2</v>
      </c>
      <c r="W26" s="127">
        <v>31</v>
      </c>
      <c r="X26" s="127">
        <v>14</v>
      </c>
      <c r="Y26" s="72">
        <f>F26+J26+L26+O26+S26+V26</f>
        <v>18</v>
      </c>
      <c r="Z26" s="72">
        <f>ROUND(Y26/$Y$2*100,0)</f>
        <v>100</v>
      </c>
    </row>
    <row r="27" spans="1:26" s="203" customFormat="1" ht="30" customHeight="1" x14ac:dyDescent="0.25">
      <c r="A27" s="113" t="s">
        <v>34</v>
      </c>
      <c r="B27" s="201">
        <v>32</v>
      </c>
      <c r="C27" s="108" t="s">
        <v>531</v>
      </c>
      <c r="D27" s="108" t="s">
        <v>391</v>
      </c>
      <c r="E27" s="124" t="s">
        <v>615</v>
      </c>
      <c r="F27" s="82">
        <f>IF(E27="25/26",2,0)</f>
        <v>2</v>
      </c>
      <c r="G27" s="45">
        <v>238</v>
      </c>
      <c r="H27" s="45">
        <v>13</v>
      </c>
      <c r="I27" s="90">
        <v>13</v>
      </c>
      <c r="J27" s="82">
        <f>IF(ABS((H27-I27)/I27)&lt;=0.1,2,IF(AND(ABS((H27-I27)/I27)&gt;0.1,ABS((H27-I27)/I27)&lt;=0.2),1,0))</f>
        <v>2</v>
      </c>
      <c r="K27" s="69">
        <v>100</v>
      </c>
      <c r="L27" s="82">
        <f>IF(K27&gt;90,4,IF(AND(K27&gt;80,K27&lt;=90),3,IF(AND(K27&gt;=50,K27&lt;=80),2,IF(AND(K27&gt;=10,K27&lt;50),1,0))))</f>
        <v>4</v>
      </c>
      <c r="M27" s="126">
        <v>2</v>
      </c>
      <c r="N27" s="126">
        <v>2</v>
      </c>
      <c r="O27" s="68">
        <f>SUM(M27:N27)</f>
        <v>4</v>
      </c>
      <c r="P27" s="43">
        <v>210</v>
      </c>
      <c r="Q27" s="43">
        <v>210</v>
      </c>
      <c r="R27" s="84">
        <f>ROUND(Q27/P27*100,0)</f>
        <v>100</v>
      </c>
      <c r="S27" s="82">
        <f>IF(R27&gt;90,4,IF(AND(R27&gt;80,R27&lt;=90),3,IF(AND(R27&gt;=50,R27&lt;=80),2,IF(AND(R27&gt;=10,R27&lt;50),1,0))))</f>
        <v>4</v>
      </c>
      <c r="T27" s="45">
        <v>273</v>
      </c>
      <c r="U27" s="45">
        <v>100</v>
      </c>
      <c r="V27" s="68">
        <f>IF(U27&gt;=90,2,IF(U27&gt;=80,1,0))</f>
        <v>2</v>
      </c>
      <c r="W27" s="127">
        <v>134</v>
      </c>
      <c r="X27" s="127">
        <v>59</v>
      </c>
      <c r="Y27" s="72">
        <f>F27+J27+L27+O27+S27+V27</f>
        <v>18</v>
      </c>
      <c r="Z27" s="72">
        <f>ROUND(Y27/$Y$2*100,0)</f>
        <v>100</v>
      </c>
    </row>
    <row r="28" spans="1:26" s="203" customFormat="1" ht="30" customHeight="1" x14ac:dyDescent="0.25">
      <c r="A28" s="113" t="s">
        <v>34</v>
      </c>
      <c r="B28" s="201">
        <v>33</v>
      </c>
      <c r="C28" s="108" t="s">
        <v>212</v>
      </c>
      <c r="D28" s="108" t="s">
        <v>360</v>
      </c>
      <c r="E28" s="124" t="s">
        <v>615</v>
      </c>
      <c r="F28" s="82">
        <f>IF(E28="25/26",2,0)</f>
        <v>2</v>
      </c>
      <c r="G28" s="45">
        <v>42</v>
      </c>
      <c r="H28" s="45">
        <v>4</v>
      </c>
      <c r="I28" s="90">
        <v>4</v>
      </c>
      <c r="J28" s="82">
        <f>IF(ABS((H28-I28)/I28)&lt;=0.1,2,IF(AND(ABS((H28-I28)/I28)&gt;0.1,ABS((H28-I28)/I28)&lt;=0.2),1,0))</f>
        <v>2</v>
      </c>
      <c r="K28" s="69">
        <v>95.238095238095227</v>
      </c>
      <c r="L28" s="82">
        <f>IF(K28&gt;90,4,IF(AND(K28&gt;80,K28&lt;=90),3,IF(AND(K28&gt;=50,K28&lt;=80),2,IF(AND(K28&gt;=10,K28&lt;50),1,0))))</f>
        <v>4</v>
      </c>
      <c r="M28" s="126">
        <v>2</v>
      </c>
      <c r="N28" s="126">
        <v>2</v>
      </c>
      <c r="O28" s="68">
        <f>SUM(M28:N28)</f>
        <v>4</v>
      </c>
      <c r="P28" s="43">
        <v>34</v>
      </c>
      <c r="Q28" s="43">
        <v>34</v>
      </c>
      <c r="R28" s="84">
        <f>ROUND(Q28/P28*100,0)</f>
        <v>100</v>
      </c>
      <c r="S28" s="82">
        <f>IF(R28&gt;90,4,IF(AND(R28&gt;80,R28&lt;=90),3,IF(AND(R28&gt;=50,R28&lt;=80),2,IF(AND(R28&gt;=10,R28&lt;50),1,0))))</f>
        <v>4</v>
      </c>
      <c r="T28" s="45">
        <v>45</v>
      </c>
      <c r="U28" s="45">
        <v>100</v>
      </c>
      <c r="V28" s="68">
        <f>IF(U28&gt;=90,2,IF(U28&gt;=80,1,0))</f>
        <v>2</v>
      </c>
      <c r="W28" s="127">
        <v>32</v>
      </c>
      <c r="X28" s="127">
        <v>8</v>
      </c>
      <c r="Y28" s="72">
        <f>F28+J28+L28+O28+S28+V28</f>
        <v>18</v>
      </c>
      <c r="Z28" s="72">
        <f>ROUND(Y28/$Y$2*100,0)</f>
        <v>100</v>
      </c>
    </row>
    <row r="29" spans="1:26" s="203" customFormat="1" ht="30" customHeight="1" x14ac:dyDescent="0.25">
      <c r="A29" s="113" t="s">
        <v>34</v>
      </c>
      <c r="B29" s="201">
        <v>34</v>
      </c>
      <c r="C29" s="108" t="s">
        <v>213</v>
      </c>
      <c r="D29" s="108" t="s">
        <v>361</v>
      </c>
      <c r="E29" s="124" t="s">
        <v>615</v>
      </c>
      <c r="F29" s="82">
        <f>IF(E29="25/26",2,0)</f>
        <v>2</v>
      </c>
      <c r="G29" s="45">
        <v>84</v>
      </c>
      <c r="H29" s="45">
        <v>7</v>
      </c>
      <c r="I29" s="90">
        <v>7</v>
      </c>
      <c r="J29" s="82">
        <f>IF(ABS((H29-I29)/I29)&lt;=0.1,2,IF(AND(ABS((H29-I29)/I29)&gt;0.1,ABS((H29-I29)/I29)&lt;=0.2),1,0))</f>
        <v>2</v>
      </c>
      <c r="K29" s="69">
        <v>96.825396825396822</v>
      </c>
      <c r="L29" s="82">
        <f>IF(K29&gt;90,4,IF(AND(K29&gt;80,K29&lt;=90),3,IF(AND(K29&gt;=50,K29&lt;=80),2,IF(AND(K29&gt;=10,K29&lt;50),1,0))))</f>
        <v>4</v>
      </c>
      <c r="M29" s="126">
        <v>2</v>
      </c>
      <c r="N29" s="126">
        <v>2</v>
      </c>
      <c r="O29" s="68">
        <f>SUM(M29:N29)</f>
        <v>4</v>
      </c>
      <c r="P29" s="43">
        <v>80</v>
      </c>
      <c r="Q29" s="43">
        <v>80</v>
      </c>
      <c r="R29" s="84">
        <f>ROUND(Q29/P29*100,0)</f>
        <v>100</v>
      </c>
      <c r="S29" s="82">
        <f>IF(R29&gt;90,4,IF(AND(R29&gt;80,R29&lt;=90),3,IF(AND(R29&gt;=50,R29&lt;=80),2,IF(AND(R29&gt;=10,R29&lt;50),1,0))))</f>
        <v>4</v>
      </c>
      <c r="T29" s="45">
        <v>103</v>
      </c>
      <c r="U29" s="45">
        <v>100</v>
      </c>
      <c r="V29" s="68">
        <f>IF(U29&gt;=90,2,IF(U29&gt;=80,1,0))</f>
        <v>2</v>
      </c>
      <c r="W29" s="127">
        <v>19</v>
      </c>
      <c r="X29" s="127">
        <v>9</v>
      </c>
      <c r="Y29" s="72">
        <f>F29+J29+L29+O29+S29+V29</f>
        <v>18</v>
      </c>
      <c r="Z29" s="72">
        <f>ROUND(Y29/$Y$2*100,0)</f>
        <v>100</v>
      </c>
    </row>
    <row r="30" spans="1:26" s="203" customFormat="1" ht="30" customHeight="1" x14ac:dyDescent="0.25">
      <c r="A30" s="113" t="s">
        <v>34</v>
      </c>
      <c r="B30" s="201">
        <v>35</v>
      </c>
      <c r="C30" s="108" t="s">
        <v>550</v>
      </c>
      <c r="D30" s="108" t="s">
        <v>383</v>
      </c>
      <c r="E30" s="124" t="s">
        <v>615</v>
      </c>
      <c r="F30" s="82">
        <f>IF(E30="25/26",2,0)</f>
        <v>2</v>
      </c>
      <c r="G30" s="45">
        <v>330</v>
      </c>
      <c r="H30" s="45">
        <v>15</v>
      </c>
      <c r="I30" s="90">
        <v>15</v>
      </c>
      <c r="J30" s="82">
        <f>IF(ABS((H30-I30)/I30)&lt;=0.1,2,IF(AND(ABS((H30-I30)/I30)&gt;0.1,ABS((H30-I30)/I30)&lt;=0.2),1,0))</f>
        <v>2</v>
      </c>
      <c r="K30" s="69">
        <v>100</v>
      </c>
      <c r="L30" s="82">
        <f>IF(K30&gt;90,4,IF(AND(K30&gt;80,K30&lt;=90),3,IF(AND(K30&gt;=50,K30&lt;=80),2,IF(AND(K30&gt;=10,K30&lt;50),1,0))))</f>
        <v>4</v>
      </c>
      <c r="M30" s="126">
        <v>2</v>
      </c>
      <c r="N30" s="126">
        <v>2</v>
      </c>
      <c r="O30" s="68">
        <f>SUM(M30:N30)</f>
        <v>4</v>
      </c>
      <c r="P30" s="43">
        <v>309</v>
      </c>
      <c r="Q30" s="43">
        <v>309</v>
      </c>
      <c r="R30" s="84">
        <f>ROUND(Q30/P30*100,0)</f>
        <v>100</v>
      </c>
      <c r="S30" s="82">
        <f>IF(R30&gt;90,4,IF(AND(R30&gt;80,R30&lt;=90),3,IF(AND(R30&gt;=50,R30&lt;=80),2,IF(AND(R30&gt;=10,R30&lt;50),1,0))))</f>
        <v>4</v>
      </c>
      <c r="T30" s="45">
        <v>352</v>
      </c>
      <c r="U30" s="45">
        <v>100</v>
      </c>
      <c r="V30" s="68">
        <f>IF(U30&gt;=90,2,IF(U30&gt;=80,1,0))</f>
        <v>2</v>
      </c>
      <c r="W30" s="127">
        <v>165</v>
      </c>
      <c r="X30" s="127">
        <v>8</v>
      </c>
      <c r="Y30" s="72">
        <f>F30+J30+L30+O30+S30+V30</f>
        <v>18</v>
      </c>
      <c r="Z30" s="72">
        <f>ROUND(Y30/$Y$2*100,0)</f>
        <v>100</v>
      </c>
    </row>
    <row r="31" spans="1:26" s="203" customFormat="1" ht="30" customHeight="1" x14ac:dyDescent="0.25">
      <c r="A31" s="113" t="s">
        <v>34</v>
      </c>
      <c r="B31" s="201">
        <v>36</v>
      </c>
      <c r="C31" s="108" t="s">
        <v>551</v>
      </c>
      <c r="D31" s="108" t="s">
        <v>362</v>
      </c>
      <c r="E31" s="124" t="s">
        <v>615</v>
      </c>
      <c r="F31" s="82">
        <f>IF(E31="25/26",2,0)</f>
        <v>2</v>
      </c>
      <c r="G31" s="45">
        <v>187</v>
      </c>
      <c r="H31" s="45">
        <v>8</v>
      </c>
      <c r="I31" s="90">
        <v>8</v>
      </c>
      <c r="J31" s="82">
        <f>IF(ABS((H31-I31)/I31)&lt;=0.1,2,IF(AND(ABS((H31-I31)/I31)&gt;0.1,ABS((H31-I31)/I31)&lt;=0.2),1,0))</f>
        <v>2</v>
      </c>
      <c r="K31" s="69">
        <v>100</v>
      </c>
      <c r="L31" s="82">
        <f>IF(K31&gt;90,4,IF(AND(K31&gt;80,K31&lt;=90),3,IF(AND(K31&gt;=50,K31&lt;=80),2,IF(AND(K31&gt;=10,K31&lt;50),1,0))))</f>
        <v>4</v>
      </c>
      <c r="M31" s="126">
        <v>2</v>
      </c>
      <c r="N31" s="126">
        <v>2</v>
      </c>
      <c r="O31" s="68">
        <f>SUM(M31:N31)</f>
        <v>4</v>
      </c>
      <c r="P31" s="43">
        <v>175</v>
      </c>
      <c r="Q31" s="43">
        <v>175</v>
      </c>
      <c r="R31" s="84">
        <f>ROUND(Q31/P31*100,0)</f>
        <v>100</v>
      </c>
      <c r="S31" s="82">
        <f>IF(R31&gt;90,4,IF(AND(R31&gt;80,R31&lt;=90),3,IF(AND(R31&gt;=50,R31&lt;=80),2,IF(AND(R31&gt;=10,R31&lt;50),1,0))))</f>
        <v>4</v>
      </c>
      <c r="T31" s="45">
        <v>262</v>
      </c>
      <c r="U31" s="45">
        <v>100</v>
      </c>
      <c r="V31" s="68">
        <f>IF(U31&gt;=90,2,IF(U31&gt;=80,1,0))</f>
        <v>2</v>
      </c>
      <c r="W31" s="127">
        <v>36</v>
      </c>
      <c r="X31" s="127">
        <v>8</v>
      </c>
      <c r="Y31" s="72">
        <f>F31+J31+L31+O31+S31+V31</f>
        <v>18</v>
      </c>
      <c r="Z31" s="72">
        <f>ROUND(Y31/$Y$2*100,0)</f>
        <v>100</v>
      </c>
    </row>
    <row r="32" spans="1:26" s="203" customFormat="1" ht="30" customHeight="1" x14ac:dyDescent="0.25">
      <c r="A32" s="113" t="s">
        <v>34</v>
      </c>
      <c r="B32" s="201">
        <v>37</v>
      </c>
      <c r="C32" s="108" t="s">
        <v>552</v>
      </c>
      <c r="D32" s="108" t="s">
        <v>384</v>
      </c>
      <c r="E32" s="124" t="s">
        <v>615</v>
      </c>
      <c r="F32" s="82">
        <f>IF(E32="25/26",2,0)</f>
        <v>2</v>
      </c>
      <c r="G32" s="45">
        <v>336</v>
      </c>
      <c r="H32" s="45">
        <v>13</v>
      </c>
      <c r="I32" s="90">
        <v>13</v>
      </c>
      <c r="J32" s="82">
        <f>IF(ABS((H32-I32)/I32)&lt;=0.1,2,IF(AND(ABS((H32-I32)/I32)&gt;0.1,ABS((H32-I32)/I32)&lt;=0.2),1,0))</f>
        <v>2</v>
      </c>
      <c r="K32" s="69">
        <v>95.238095238095227</v>
      </c>
      <c r="L32" s="82">
        <f>IF(K32&gt;90,4,IF(AND(K32&gt;80,K32&lt;=90),3,IF(AND(K32&gt;=50,K32&lt;=80),2,IF(AND(K32&gt;=10,K32&lt;50),1,0))))</f>
        <v>4</v>
      </c>
      <c r="M32" s="126">
        <v>2</v>
      </c>
      <c r="N32" s="126">
        <v>2</v>
      </c>
      <c r="O32" s="68">
        <f>SUM(M32:N32)</f>
        <v>4</v>
      </c>
      <c r="P32" s="43">
        <v>328</v>
      </c>
      <c r="Q32" s="43">
        <v>328</v>
      </c>
      <c r="R32" s="84">
        <f>ROUND(Q32/P32*100,0)</f>
        <v>100</v>
      </c>
      <c r="S32" s="82">
        <f>IF(R32&gt;90,4,IF(AND(R32&gt;80,R32&lt;=90),3,IF(AND(R32&gt;=50,R32&lt;=80),2,IF(AND(R32&gt;=10,R32&lt;50),1,0))))</f>
        <v>4</v>
      </c>
      <c r="T32" s="45">
        <v>421</v>
      </c>
      <c r="U32" s="45">
        <v>100</v>
      </c>
      <c r="V32" s="68">
        <f>IF(U32&gt;=90,2,IF(U32&gt;=80,1,0))</f>
        <v>2</v>
      </c>
      <c r="W32" s="127">
        <v>60</v>
      </c>
      <c r="X32" s="127">
        <v>5</v>
      </c>
      <c r="Y32" s="72">
        <f>F32+J32+L32+O32+S32+V32</f>
        <v>18</v>
      </c>
      <c r="Z32" s="72">
        <f>ROUND(Y32/$Y$2*100,0)</f>
        <v>100</v>
      </c>
    </row>
    <row r="33" spans="1:29" ht="30" customHeight="1" x14ac:dyDescent="0.25">
      <c r="A33" s="113" t="s">
        <v>34</v>
      </c>
      <c r="B33" s="201">
        <v>38</v>
      </c>
      <c r="C33" s="108" t="s">
        <v>553</v>
      </c>
      <c r="D33" s="108" t="s">
        <v>401</v>
      </c>
      <c r="E33" s="124" t="s">
        <v>615</v>
      </c>
      <c r="F33" s="82">
        <f>IF(E33="25/26",2,0)</f>
        <v>2</v>
      </c>
      <c r="G33" s="45">
        <v>281</v>
      </c>
      <c r="H33" s="45">
        <v>12</v>
      </c>
      <c r="I33" s="90">
        <v>12</v>
      </c>
      <c r="J33" s="82">
        <f>IF(ABS((H33-I33)/I33)&lt;=0.1,2,IF(AND(ABS((H33-I33)/I33)&gt;0.1,ABS((H33-I33)/I33)&lt;=0.2),1,0))</f>
        <v>2</v>
      </c>
      <c r="K33" s="69">
        <v>90.476190476190482</v>
      </c>
      <c r="L33" s="82">
        <f>IF(K33&gt;90,4,IF(AND(K33&gt;80,K33&lt;=90),3,IF(AND(K33&gt;=50,K33&lt;=80),2,IF(AND(K33&gt;=10,K33&lt;50),1,0))))</f>
        <v>4</v>
      </c>
      <c r="M33" s="126">
        <v>2</v>
      </c>
      <c r="N33" s="126">
        <v>2</v>
      </c>
      <c r="O33" s="68">
        <f>SUM(M33:N33)</f>
        <v>4</v>
      </c>
      <c r="P33" s="43">
        <v>262</v>
      </c>
      <c r="Q33" s="43">
        <v>262</v>
      </c>
      <c r="R33" s="84">
        <f>ROUND(Q33/P33*100,0)</f>
        <v>100</v>
      </c>
      <c r="S33" s="82">
        <f>IF(R33&gt;90,4,IF(AND(R33&gt;80,R33&lt;=90),3,IF(AND(R33&gt;=50,R33&lt;=80),2,IF(AND(R33&gt;=10,R33&lt;50),1,0))))</f>
        <v>4</v>
      </c>
      <c r="T33" s="45">
        <v>309</v>
      </c>
      <c r="U33" s="45">
        <v>100</v>
      </c>
      <c r="V33" s="68">
        <f>IF(U33&gt;=90,2,IF(U33&gt;=80,1,0))</f>
        <v>2</v>
      </c>
      <c r="W33" s="127">
        <v>53</v>
      </c>
      <c r="X33" s="127">
        <v>55</v>
      </c>
      <c r="Y33" s="72">
        <f>F33+J33+L33+O33+S33+V33</f>
        <v>18</v>
      </c>
      <c r="Z33" s="72">
        <f>ROUND(Y33/$Y$2*100,0)</f>
        <v>100</v>
      </c>
      <c r="AC33" s="203"/>
    </row>
    <row r="34" spans="1:29" s="203" customFormat="1" ht="30" customHeight="1" x14ac:dyDescent="0.25">
      <c r="A34" s="113" t="s">
        <v>34</v>
      </c>
      <c r="B34" s="201">
        <v>39</v>
      </c>
      <c r="C34" s="108" t="s">
        <v>554</v>
      </c>
      <c r="D34" s="108" t="s">
        <v>376</v>
      </c>
      <c r="E34" s="124" t="s">
        <v>615</v>
      </c>
      <c r="F34" s="82">
        <f>IF(E34="25/26",2,0)</f>
        <v>2</v>
      </c>
      <c r="G34" s="45">
        <v>299</v>
      </c>
      <c r="H34" s="45">
        <v>12</v>
      </c>
      <c r="I34" s="90">
        <v>12</v>
      </c>
      <c r="J34" s="82">
        <f>IF(ABS((H34-I34)/I34)&lt;=0.1,2,IF(AND(ABS((H34-I34)/I34)&gt;0.1,ABS((H34-I34)/I34)&lt;=0.2),1,0))</f>
        <v>2</v>
      </c>
      <c r="K34" s="69">
        <v>96.825396825396822</v>
      </c>
      <c r="L34" s="82">
        <f>IF(K34&gt;90,4,IF(AND(K34&gt;80,K34&lt;=90),3,IF(AND(K34&gt;=50,K34&lt;=80),2,IF(AND(K34&gt;=10,K34&lt;50),1,0))))</f>
        <v>4</v>
      </c>
      <c r="M34" s="126">
        <v>2</v>
      </c>
      <c r="N34" s="126">
        <v>2</v>
      </c>
      <c r="O34" s="68">
        <f>SUM(M34:N34)</f>
        <v>4</v>
      </c>
      <c r="P34" s="43">
        <v>284</v>
      </c>
      <c r="Q34" s="43">
        <v>284</v>
      </c>
      <c r="R34" s="84">
        <f>ROUND(Q34/P34*100,0)</f>
        <v>100</v>
      </c>
      <c r="S34" s="82">
        <f>IF(R34&gt;90,4,IF(AND(R34&gt;80,R34&lt;=90),3,IF(AND(R34&gt;=50,R34&lt;=80),2,IF(AND(R34&gt;=10,R34&lt;50),1,0))))</f>
        <v>4</v>
      </c>
      <c r="T34" s="45">
        <v>481</v>
      </c>
      <c r="U34" s="45">
        <v>100</v>
      </c>
      <c r="V34" s="68">
        <f>IF(U34&gt;=90,2,IF(U34&gt;=80,1,0))</f>
        <v>2</v>
      </c>
      <c r="W34" s="127">
        <v>102</v>
      </c>
      <c r="X34" s="127">
        <v>33</v>
      </c>
      <c r="Y34" s="72">
        <f>F34+J34+L34+O34+S34+V34</f>
        <v>18</v>
      </c>
      <c r="Z34" s="72">
        <f>ROUND(Y34/$Y$2*100,0)</f>
        <v>100</v>
      </c>
    </row>
    <row r="35" spans="1:29" s="203" customFormat="1" ht="30" customHeight="1" x14ac:dyDescent="0.25">
      <c r="A35" s="113" t="s">
        <v>34</v>
      </c>
      <c r="B35" s="201">
        <v>40</v>
      </c>
      <c r="C35" s="108" t="s">
        <v>214</v>
      </c>
      <c r="D35" s="108" t="s">
        <v>379</v>
      </c>
      <c r="E35" s="124" t="s">
        <v>615</v>
      </c>
      <c r="F35" s="82">
        <f>IF(E35="25/26",2,0)</f>
        <v>2</v>
      </c>
      <c r="G35" s="45">
        <v>229</v>
      </c>
      <c r="H35" s="45">
        <v>10</v>
      </c>
      <c r="I35" s="90">
        <v>10</v>
      </c>
      <c r="J35" s="82">
        <f>IF(ABS((H35-I35)/I35)&lt;=0.1,2,IF(AND(ABS((H35-I35)/I35)&gt;0.1,ABS((H35-I35)/I35)&lt;=0.2),1,0))</f>
        <v>2</v>
      </c>
      <c r="K35" s="69">
        <v>90.476190476190482</v>
      </c>
      <c r="L35" s="82">
        <f>IF(K35&gt;90,4,IF(AND(K35&gt;80,K35&lt;=90),3,IF(AND(K35&gt;=50,K35&lt;=80),2,IF(AND(K35&gt;=10,K35&lt;50),1,0))))</f>
        <v>4</v>
      </c>
      <c r="M35" s="126">
        <v>2</v>
      </c>
      <c r="N35" s="126">
        <v>2</v>
      </c>
      <c r="O35" s="68">
        <f>SUM(M35:N35)</f>
        <v>4</v>
      </c>
      <c r="P35" s="43">
        <v>224</v>
      </c>
      <c r="Q35" s="43">
        <v>224</v>
      </c>
      <c r="R35" s="84">
        <f>ROUND(Q35/P35*100,0)</f>
        <v>100</v>
      </c>
      <c r="S35" s="82">
        <f>IF(R35&gt;90,4,IF(AND(R35&gt;80,R35&lt;=90),3,IF(AND(R35&gt;=50,R35&lt;=80),2,IF(AND(R35&gt;=10,R35&lt;50),1,0))))</f>
        <v>4</v>
      </c>
      <c r="T35" s="45">
        <v>305</v>
      </c>
      <c r="U35" s="45">
        <v>100</v>
      </c>
      <c r="V35" s="68">
        <f>IF(U35&gt;=90,2,IF(U35&gt;=80,1,0))</f>
        <v>2</v>
      </c>
      <c r="W35" s="127">
        <v>90</v>
      </c>
      <c r="X35" s="127">
        <v>20</v>
      </c>
      <c r="Y35" s="72">
        <f>F35+J35+L35+O35+S35+V35</f>
        <v>18</v>
      </c>
      <c r="Z35" s="72">
        <f>ROUND(Y35/$Y$2*100,0)</f>
        <v>100</v>
      </c>
    </row>
    <row r="36" spans="1:29" s="203" customFormat="1" ht="30" customHeight="1" x14ac:dyDescent="0.25">
      <c r="A36" s="113" t="s">
        <v>34</v>
      </c>
      <c r="B36" s="201">
        <v>41</v>
      </c>
      <c r="C36" s="108" t="s">
        <v>555</v>
      </c>
      <c r="D36" s="108" t="s">
        <v>385</v>
      </c>
      <c r="E36" s="124" t="s">
        <v>615</v>
      </c>
      <c r="F36" s="82">
        <f>IF(E36="25/26",2,0)</f>
        <v>2</v>
      </c>
      <c r="G36" s="45">
        <v>252</v>
      </c>
      <c r="H36" s="45">
        <v>12</v>
      </c>
      <c r="I36" s="90">
        <v>11</v>
      </c>
      <c r="J36" s="82">
        <f>IF(ABS((H36-I36)/I36)&lt;=0.1,2,IF(AND(ABS((H36-I36)/I36)&gt;0.1,ABS((H36-I36)/I36)&lt;=0.2),1,0))</f>
        <v>2</v>
      </c>
      <c r="K36" s="69">
        <v>100</v>
      </c>
      <c r="L36" s="82">
        <f>IF(K36&gt;90,4,IF(AND(K36&gt;80,K36&lt;=90),3,IF(AND(K36&gt;=50,K36&lt;=80),2,IF(AND(K36&gt;=10,K36&lt;50),1,0))))</f>
        <v>4</v>
      </c>
      <c r="M36" s="126">
        <v>2</v>
      </c>
      <c r="N36" s="126">
        <v>2</v>
      </c>
      <c r="O36" s="68">
        <f>SUM(M36:N36)</f>
        <v>4</v>
      </c>
      <c r="P36" s="43">
        <v>226</v>
      </c>
      <c r="Q36" s="43">
        <v>226</v>
      </c>
      <c r="R36" s="84">
        <f>ROUND(Q36/P36*100,0)</f>
        <v>100</v>
      </c>
      <c r="S36" s="82">
        <f>IF(R36&gt;90,4,IF(AND(R36&gt;80,R36&lt;=90),3,IF(AND(R36&gt;=50,R36&lt;=80),2,IF(AND(R36&gt;=10,R36&lt;50),1,0))))</f>
        <v>4</v>
      </c>
      <c r="T36" s="45">
        <v>289</v>
      </c>
      <c r="U36" s="45">
        <v>100</v>
      </c>
      <c r="V36" s="68">
        <f>IF(U36&gt;=90,2,IF(U36&gt;=80,1,0))</f>
        <v>2</v>
      </c>
      <c r="W36" s="127">
        <v>150</v>
      </c>
      <c r="X36" s="127">
        <v>69</v>
      </c>
      <c r="Y36" s="72">
        <f>F36+J36+L36+O36+S36+V36</f>
        <v>18</v>
      </c>
      <c r="Z36" s="72">
        <f>ROUND(Y36/$Y$2*100,0)</f>
        <v>100</v>
      </c>
    </row>
    <row r="37" spans="1:29" s="203" customFormat="1" ht="30" customHeight="1" x14ac:dyDescent="0.25">
      <c r="A37" s="113" t="s">
        <v>34</v>
      </c>
      <c r="B37" s="201">
        <v>42</v>
      </c>
      <c r="C37" s="108" t="s">
        <v>556</v>
      </c>
      <c r="D37" s="108" t="s">
        <v>363</v>
      </c>
      <c r="E37" s="124" t="s">
        <v>615</v>
      </c>
      <c r="F37" s="82">
        <f>IF(E37="25/26",2,0)</f>
        <v>2</v>
      </c>
      <c r="G37" s="45">
        <v>227</v>
      </c>
      <c r="H37" s="45">
        <v>10</v>
      </c>
      <c r="I37" s="90">
        <v>10</v>
      </c>
      <c r="J37" s="82">
        <f>IF(ABS((H37-I37)/I37)&lt;=0.1,2,IF(AND(ABS((H37-I37)/I37)&gt;0.1,ABS((H37-I37)/I37)&lt;=0.2),1,0))</f>
        <v>2</v>
      </c>
      <c r="K37" s="69">
        <v>96.825396825396822</v>
      </c>
      <c r="L37" s="82">
        <f>IF(K37&gt;90,4,IF(AND(K37&gt;80,K37&lt;=90),3,IF(AND(K37&gt;=50,K37&lt;=80),2,IF(AND(K37&gt;=10,K37&lt;50),1,0))))</f>
        <v>4</v>
      </c>
      <c r="M37" s="126">
        <v>2</v>
      </c>
      <c r="N37" s="126">
        <v>2</v>
      </c>
      <c r="O37" s="68">
        <f>SUM(M37:N37)</f>
        <v>4</v>
      </c>
      <c r="P37" s="43">
        <v>224</v>
      </c>
      <c r="Q37" s="43">
        <v>224</v>
      </c>
      <c r="R37" s="84">
        <f>ROUND(Q37/P37*100,0)</f>
        <v>100</v>
      </c>
      <c r="S37" s="82">
        <f>IF(R37&gt;90,4,IF(AND(R37&gt;80,R37&lt;=90),3,IF(AND(R37&gt;=50,R37&lt;=80),2,IF(AND(R37&gt;=10,R37&lt;50),1,0))))</f>
        <v>4</v>
      </c>
      <c r="T37" s="45">
        <v>265</v>
      </c>
      <c r="U37" s="45">
        <v>100</v>
      </c>
      <c r="V37" s="68">
        <f>IF(U37&gt;=90,2,IF(U37&gt;=80,1,0))</f>
        <v>2</v>
      </c>
      <c r="W37" s="127">
        <v>78</v>
      </c>
      <c r="X37" s="127">
        <v>1</v>
      </c>
      <c r="Y37" s="72">
        <f>F37+J37+L37+O37+S37+V37</f>
        <v>18</v>
      </c>
      <c r="Z37" s="72">
        <f>ROUND(Y37/$Y$2*100,0)</f>
        <v>100</v>
      </c>
    </row>
    <row r="38" spans="1:29" s="204" customFormat="1" ht="30" customHeight="1" x14ac:dyDescent="0.25">
      <c r="A38" s="113" t="s">
        <v>34</v>
      </c>
      <c r="B38" s="201">
        <v>43</v>
      </c>
      <c r="C38" s="108" t="s">
        <v>557</v>
      </c>
      <c r="D38" s="108" t="s">
        <v>380</v>
      </c>
      <c r="E38" s="124" t="s">
        <v>615</v>
      </c>
      <c r="F38" s="82">
        <f>IF(E38="25/26",2,0)</f>
        <v>2</v>
      </c>
      <c r="G38" s="45">
        <v>296</v>
      </c>
      <c r="H38" s="45">
        <v>12</v>
      </c>
      <c r="I38" s="90">
        <v>12</v>
      </c>
      <c r="J38" s="82">
        <f>IF(ABS((H38-I38)/I38)&lt;=0.1,2,IF(AND(ABS((H38-I38)/I38)&gt;0.1,ABS((H38-I38)/I38)&lt;=0.2),1,0))</f>
        <v>2</v>
      </c>
      <c r="K38" s="69">
        <v>93.650793650793645</v>
      </c>
      <c r="L38" s="82">
        <f>IF(K38&gt;90,4,IF(AND(K38&gt;80,K38&lt;=90),3,IF(AND(K38&gt;=50,K38&lt;=80),2,IF(AND(K38&gt;=10,K38&lt;50),1,0))))</f>
        <v>4</v>
      </c>
      <c r="M38" s="126">
        <v>2</v>
      </c>
      <c r="N38" s="126">
        <v>2</v>
      </c>
      <c r="O38" s="68">
        <f>SUM(M38:N38)</f>
        <v>4</v>
      </c>
      <c r="P38" s="43">
        <v>282</v>
      </c>
      <c r="Q38" s="43">
        <v>282</v>
      </c>
      <c r="R38" s="84">
        <f>ROUND(Q38/P38*100,0)</f>
        <v>100</v>
      </c>
      <c r="S38" s="82">
        <f>IF(R38&gt;90,4,IF(AND(R38&gt;80,R38&lt;=90),3,IF(AND(R38&gt;=50,R38&lt;=80),2,IF(AND(R38&gt;=10,R38&lt;50),1,0))))</f>
        <v>4</v>
      </c>
      <c r="T38" s="45">
        <v>336</v>
      </c>
      <c r="U38" s="45">
        <v>99</v>
      </c>
      <c r="V38" s="68">
        <f>IF(U38&gt;=90,2,IF(U38&gt;=80,1,0))</f>
        <v>2</v>
      </c>
      <c r="W38" s="127">
        <v>201</v>
      </c>
      <c r="X38" s="127">
        <v>167</v>
      </c>
      <c r="Y38" s="72">
        <f>F38+J38+L38+O38+S38+V38</f>
        <v>18</v>
      </c>
      <c r="Z38" s="72">
        <f>ROUND(Y38/$Y$2*100,0)</f>
        <v>100</v>
      </c>
    </row>
    <row r="39" spans="1:29" s="203" customFormat="1" ht="30" customHeight="1" x14ac:dyDescent="0.25">
      <c r="A39" s="113" t="s">
        <v>34</v>
      </c>
      <c r="B39" s="201">
        <v>44</v>
      </c>
      <c r="C39" s="108" t="s">
        <v>215</v>
      </c>
      <c r="D39" s="108" t="s">
        <v>397</v>
      </c>
      <c r="E39" s="124" t="s">
        <v>615</v>
      </c>
      <c r="F39" s="82">
        <f>IF(E39="25/26",2,0)</f>
        <v>2</v>
      </c>
      <c r="G39" s="45">
        <v>257</v>
      </c>
      <c r="H39" s="45">
        <v>15</v>
      </c>
      <c r="I39" s="90">
        <v>14</v>
      </c>
      <c r="J39" s="82">
        <f>IF(ABS((H39-I39)/I39)&lt;=0.1,2,IF(AND(ABS((H39-I39)/I39)&gt;0.1,ABS((H39-I39)/I39)&lt;=0.2),1,0))</f>
        <v>2</v>
      </c>
      <c r="K39" s="69">
        <v>93.650793650793645</v>
      </c>
      <c r="L39" s="82">
        <f>IF(K39&gt;90,4,IF(AND(K39&gt;80,K39&lt;=90),3,IF(AND(K39&gt;=50,K39&lt;=80),2,IF(AND(K39&gt;=10,K39&lt;50),1,0))))</f>
        <v>4</v>
      </c>
      <c r="M39" s="126">
        <v>2</v>
      </c>
      <c r="N39" s="126">
        <v>2</v>
      </c>
      <c r="O39" s="68">
        <f>SUM(M39:N39)</f>
        <v>4</v>
      </c>
      <c r="P39" s="43">
        <v>237</v>
      </c>
      <c r="Q39" s="43">
        <v>237</v>
      </c>
      <c r="R39" s="84">
        <f>ROUND(Q39/P39*100,0)</f>
        <v>100</v>
      </c>
      <c r="S39" s="82">
        <f>IF(R39&gt;90,4,IF(AND(R39&gt;80,R39&lt;=90),3,IF(AND(R39&gt;=50,R39&lt;=80),2,IF(AND(R39&gt;=10,R39&lt;50),1,0))))</f>
        <v>4</v>
      </c>
      <c r="T39" s="45">
        <v>278</v>
      </c>
      <c r="U39" s="45">
        <v>100</v>
      </c>
      <c r="V39" s="68">
        <f>IF(U39&gt;=90,2,IF(U39&gt;=80,1,0))</f>
        <v>2</v>
      </c>
      <c r="W39" s="127">
        <v>75</v>
      </c>
      <c r="X39" s="127">
        <v>58</v>
      </c>
      <c r="Y39" s="72">
        <f>F39+J39+L39+O39+S39+V39</f>
        <v>18</v>
      </c>
      <c r="Z39" s="72">
        <f>ROUND(Y39/$Y$2*100,0)</f>
        <v>100</v>
      </c>
    </row>
    <row r="40" spans="1:29" s="203" customFormat="1" ht="30" customHeight="1" x14ac:dyDescent="0.25">
      <c r="A40" s="113" t="s">
        <v>34</v>
      </c>
      <c r="B40" s="201">
        <v>45</v>
      </c>
      <c r="C40" s="108" t="s">
        <v>216</v>
      </c>
      <c r="D40" s="108" t="s">
        <v>364</v>
      </c>
      <c r="E40" s="124" t="s">
        <v>615</v>
      </c>
      <c r="F40" s="82">
        <f>IF(E40="25/26",2,0)</f>
        <v>2</v>
      </c>
      <c r="G40" s="45">
        <v>272</v>
      </c>
      <c r="H40" s="45">
        <v>12</v>
      </c>
      <c r="I40" s="90">
        <v>12</v>
      </c>
      <c r="J40" s="82">
        <f>IF(ABS((H40-I40)/I40)&lt;=0.1,2,IF(AND(ABS((H40-I40)/I40)&gt;0.1,ABS((H40-I40)/I40)&lt;=0.2),1,0))</f>
        <v>2</v>
      </c>
      <c r="K40" s="69">
        <v>92.063492063492063</v>
      </c>
      <c r="L40" s="82">
        <f>IF(K40&gt;90,4,IF(AND(K40&gt;80,K40&lt;=90),3,IF(AND(K40&gt;=50,K40&lt;=80),2,IF(AND(K40&gt;=10,K40&lt;50),1,0))))</f>
        <v>4</v>
      </c>
      <c r="M40" s="126">
        <v>2</v>
      </c>
      <c r="N40" s="126">
        <v>2</v>
      </c>
      <c r="O40" s="68">
        <f>SUM(M40:N40)</f>
        <v>4</v>
      </c>
      <c r="P40" s="43">
        <v>217</v>
      </c>
      <c r="Q40" s="43">
        <v>217</v>
      </c>
      <c r="R40" s="84">
        <f>ROUND(Q40/P40*100,0)</f>
        <v>100</v>
      </c>
      <c r="S40" s="82">
        <f>IF(R40&gt;90,4,IF(AND(R40&gt;80,R40&lt;=90),3,IF(AND(R40&gt;=50,R40&lt;=80),2,IF(AND(R40&gt;=10,R40&lt;50),1,0))))</f>
        <v>4</v>
      </c>
      <c r="T40" s="45">
        <v>285</v>
      </c>
      <c r="U40" s="45">
        <v>100</v>
      </c>
      <c r="V40" s="68">
        <f>IF(U40&gt;=90,2,IF(U40&gt;=80,1,0))</f>
        <v>2</v>
      </c>
      <c r="W40" s="127">
        <v>314</v>
      </c>
      <c r="X40" s="127">
        <v>21</v>
      </c>
      <c r="Y40" s="72">
        <f>F40+J40+L40+O40+S40+V40</f>
        <v>18</v>
      </c>
      <c r="Z40" s="72">
        <f>ROUND(Y40/$Y$2*100,0)</f>
        <v>100</v>
      </c>
    </row>
    <row r="41" spans="1:29" s="203" customFormat="1" ht="30" customHeight="1" x14ac:dyDescent="0.25">
      <c r="A41" s="113" t="s">
        <v>34</v>
      </c>
      <c r="B41" s="201">
        <v>47</v>
      </c>
      <c r="C41" s="108" t="s">
        <v>532</v>
      </c>
      <c r="D41" s="108" t="s">
        <v>429</v>
      </c>
      <c r="E41" s="124" t="s">
        <v>615</v>
      </c>
      <c r="F41" s="82">
        <f>IF(E41="25/26",2,0)</f>
        <v>2</v>
      </c>
      <c r="G41" s="45">
        <v>380</v>
      </c>
      <c r="H41" s="45">
        <v>14</v>
      </c>
      <c r="I41" s="90">
        <v>14</v>
      </c>
      <c r="J41" s="82">
        <f>IF(ABS((H41-I41)/I41)&lt;=0.1,2,IF(AND(ABS((H41-I41)/I41)&gt;0.1,ABS((H41-I41)/I41)&lt;=0.2),1,0))</f>
        <v>2</v>
      </c>
      <c r="K41" s="69">
        <v>100</v>
      </c>
      <c r="L41" s="82">
        <f>IF(K41&gt;90,4,IF(AND(K41&gt;80,K41&lt;=90),3,IF(AND(K41&gt;=50,K41&lt;=80),2,IF(AND(K41&gt;=10,K41&lt;50),1,0))))</f>
        <v>4</v>
      </c>
      <c r="M41" s="126">
        <v>2</v>
      </c>
      <c r="N41" s="126">
        <v>2</v>
      </c>
      <c r="O41" s="68">
        <f>SUM(M41:N41)</f>
        <v>4</v>
      </c>
      <c r="P41" s="43">
        <v>339</v>
      </c>
      <c r="Q41" s="43">
        <v>339</v>
      </c>
      <c r="R41" s="84">
        <f>ROUND(Q41/P41*100,0)</f>
        <v>100</v>
      </c>
      <c r="S41" s="82">
        <f>IF(R41&gt;90,4,IF(AND(R41&gt;80,R41&lt;=90),3,IF(AND(R41&gt;=50,R41&lt;=80),2,IF(AND(R41&gt;=10,R41&lt;50),1,0))))</f>
        <v>4</v>
      </c>
      <c r="T41" s="45">
        <v>459</v>
      </c>
      <c r="U41" s="45">
        <v>100</v>
      </c>
      <c r="V41" s="68">
        <f>IF(U41&gt;=90,2,IF(U41&gt;=80,1,0))</f>
        <v>2</v>
      </c>
      <c r="W41" s="127">
        <v>17</v>
      </c>
      <c r="X41" s="127">
        <v>23</v>
      </c>
      <c r="Y41" s="72">
        <f>F41+J41+L41+O41+S41+V41</f>
        <v>18</v>
      </c>
      <c r="Z41" s="72">
        <f>ROUND(Y41/$Y$2*100,0)</f>
        <v>100</v>
      </c>
    </row>
    <row r="42" spans="1:29" s="203" customFormat="1" ht="30" customHeight="1" x14ac:dyDescent="0.25">
      <c r="A42" s="113" t="s">
        <v>34</v>
      </c>
      <c r="B42" s="201">
        <v>48</v>
      </c>
      <c r="C42" s="108" t="s">
        <v>558</v>
      </c>
      <c r="D42" s="108" t="s">
        <v>389</v>
      </c>
      <c r="E42" s="124" t="s">
        <v>615</v>
      </c>
      <c r="F42" s="82">
        <f>IF(E42="25/26",2,0)</f>
        <v>2</v>
      </c>
      <c r="G42" s="45">
        <v>288</v>
      </c>
      <c r="H42" s="45">
        <v>12</v>
      </c>
      <c r="I42" s="90">
        <v>12</v>
      </c>
      <c r="J42" s="82">
        <f>IF(ABS((H42-I42)/I42)&lt;=0.1,2,IF(AND(ABS((H42-I42)/I42)&gt;0.1,ABS((H42-I42)/I42)&lt;=0.2),1,0))</f>
        <v>2</v>
      </c>
      <c r="K42" s="69">
        <v>90.476190476190482</v>
      </c>
      <c r="L42" s="82">
        <f>IF(K42&gt;90,4,IF(AND(K42&gt;80,K42&lt;=90),3,IF(AND(K42&gt;=50,K42&lt;=80),2,IF(AND(K42&gt;=10,K42&lt;50),1,0))))</f>
        <v>4</v>
      </c>
      <c r="M42" s="126">
        <v>2</v>
      </c>
      <c r="N42" s="126">
        <v>2</v>
      </c>
      <c r="O42" s="68">
        <f>SUM(M42:N42)</f>
        <v>4</v>
      </c>
      <c r="P42" s="43">
        <v>267</v>
      </c>
      <c r="Q42" s="43">
        <v>267</v>
      </c>
      <c r="R42" s="84">
        <f>ROUND(Q42/P42*100,0)</f>
        <v>100</v>
      </c>
      <c r="S42" s="82">
        <f>IF(R42&gt;90,4,IF(AND(R42&gt;80,R42&lt;=90),3,IF(AND(R42&gt;=50,R42&lt;=80),2,IF(AND(R42&gt;=10,R42&lt;50),1,0))))</f>
        <v>4</v>
      </c>
      <c r="T42" s="45">
        <v>321</v>
      </c>
      <c r="U42" s="45">
        <v>100</v>
      </c>
      <c r="V42" s="68">
        <f>IF(U42&gt;=90,2,IF(U42&gt;=80,1,0))</f>
        <v>2</v>
      </c>
      <c r="W42" s="127">
        <v>264</v>
      </c>
      <c r="X42" s="127">
        <v>108</v>
      </c>
      <c r="Y42" s="72">
        <f>F42+J42+L42+O42+S42+V42</f>
        <v>18</v>
      </c>
      <c r="Z42" s="72">
        <f>ROUND(Y42/$Y$2*100,0)</f>
        <v>100</v>
      </c>
    </row>
    <row r="43" spans="1:29" s="203" customFormat="1" ht="30" customHeight="1" x14ac:dyDescent="0.25">
      <c r="A43" s="113" t="s">
        <v>34</v>
      </c>
      <c r="B43" s="201">
        <v>50</v>
      </c>
      <c r="C43" s="108" t="s">
        <v>199</v>
      </c>
      <c r="D43" s="108" t="s">
        <v>377</v>
      </c>
      <c r="E43" s="124" t="s">
        <v>615</v>
      </c>
      <c r="F43" s="82">
        <f>IF(E43="25/26",2,0)</f>
        <v>2</v>
      </c>
      <c r="G43" s="45">
        <v>71</v>
      </c>
      <c r="H43" s="45">
        <v>7</v>
      </c>
      <c r="I43" s="90">
        <v>7</v>
      </c>
      <c r="J43" s="82">
        <f>IF(ABS((H43-I43)/I43)&lt;=0.1,2,IF(AND(ABS((H43-I43)/I43)&gt;0.1,ABS((H43-I43)/I43)&lt;=0.2),1,0))</f>
        <v>2</v>
      </c>
      <c r="K43" s="69">
        <v>98.412698412698404</v>
      </c>
      <c r="L43" s="82">
        <f>IF(K43&gt;90,4,IF(AND(K43&gt;80,K43&lt;=90),3,IF(AND(K43&gt;=50,K43&lt;=80),2,IF(AND(K43&gt;=10,K43&lt;50),1,0))))</f>
        <v>4</v>
      </c>
      <c r="M43" s="126">
        <v>2</v>
      </c>
      <c r="N43" s="126">
        <v>2</v>
      </c>
      <c r="O43" s="68">
        <f>SUM(M43:N43)</f>
        <v>4</v>
      </c>
      <c r="P43" s="43">
        <v>70</v>
      </c>
      <c r="Q43" s="43">
        <v>70</v>
      </c>
      <c r="R43" s="84">
        <f>ROUND(Q43/P43*100,0)</f>
        <v>100</v>
      </c>
      <c r="S43" s="82">
        <f>IF(R43&gt;90,4,IF(AND(R43&gt;80,R43&lt;=90),3,IF(AND(R43&gt;=50,R43&lt;=80),2,IF(AND(R43&gt;=10,R43&lt;50),1,0))))</f>
        <v>4</v>
      </c>
      <c r="T43" s="45">
        <v>109</v>
      </c>
      <c r="U43" s="45">
        <v>100</v>
      </c>
      <c r="V43" s="68">
        <f>IF(U43&gt;=90,2,IF(U43&gt;=80,1,0))</f>
        <v>2</v>
      </c>
      <c r="W43" s="127">
        <v>16</v>
      </c>
      <c r="X43" s="127">
        <v>4</v>
      </c>
      <c r="Y43" s="72">
        <f>F43+J43+L43+O43+S43+V43</f>
        <v>18</v>
      </c>
      <c r="Z43" s="72">
        <f>ROUND(Y43/$Y$2*100,0)</f>
        <v>100</v>
      </c>
    </row>
    <row r="44" spans="1:29" s="203" customFormat="1" ht="30" customHeight="1" x14ac:dyDescent="0.25">
      <c r="A44" s="113" t="s">
        <v>34</v>
      </c>
      <c r="B44" s="201">
        <v>52</v>
      </c>
      <c r="C44" s="108" t="s">
        <v>559</v>
      </c>
      <c r="D44" s="108" t="s">
        <v>366</v>
      </c>
      <c r="E44" s="124" t="s">
        <v>615</v>
      </c>
      <c r="F44" s="82">
        <f>IF(E44="25/26",2,0)</f>
        <v>2</v>
      </c>
      <c r="G44" s="45">
        <v>271</v>
      </c>
      <c r="H44" s="45">
        <v>11</v>
      </c>
      <c r="I44" s="90">
        <v>11</v>
      </c>
      <c r="J44" s="82">
        <f>IF(ABS((H44-I44)/I44)&lt;=0.1,2,IF(AND(ABS((H44-I44)/I44)&gt;0.1,ABS((H44-I44)/I44)&lt;=0.2),1,0))</f>
        <v>2</v>
      </c>
      <c r="K44" s="69">
        <v>93.650793650793645</v>
      </c>
      <c r="L44" s="82">
        <f>IF(K44&gt;90,4,IF(AND(K44&gt;80,K44&lt;=90),3,IF(AND(K44&gt;=50,K44&lt;=80),2,IF(AND(K44&gt;=10,K44&lt;50),1,0))))</f>
        <v>4</v>
      </c>
      <c r="M44" s="126">
        <v>2</v>
      </c>
      <c r="N44" s="126">
        <v>2</v>
      </c>
      <c r="O44" s="68">
        <f>SUM(M44:N44)</f>
        <v>4</v>
      </c>
      <c r="P44" s="43">
        <v>209</v>
      </c>
      <c r="Q44" s="43">
        <v>209</v>
      </c>
      <c r="R44" s="84">
        <f>ROUND(Q44/P44*100,0)</f>
        <v>100</v>
      </c>
      <c r="S44" s="82">
        <f>IF(R44&gt;90,4,IF(AND(R44&gt;80,R44&lt;=90),3,IF(AND(R44&gt;=50,R44&lt;=80),2,IF(AND(R44&gt;=10,R44&lt;50),1,0))))</f>
        <v>4</v>
      </c>
      <c r="T44" s="45">
        <v>333</v>
      </c>
      <c r="U44" s="45">
        <v>100</v>
      </c>
      <c r="V44" s="68">
        <f>IF(U44&gt;=90,2,IF(U44&gt;=80,1,0))</f>
        <v>2</v>
      </c>
      <c r="W44" s="127">
        <v>167</v>
      </c>
      <c r="X44" s="127">
        <v>75</v>
      </c>
      <c r="Y44" s="72">
        <f>F44+J44+L44+O44+S44+V44</f>
        <v>18</v>
      </c>
      <c r="Z44" s="72">
        <f>ROUND(Y44/$Y$2*100,0)</f>
        <v>100</v>
      </c>
    </row>
    <row r="45" spans="1:29" s="203" customFormat="1" ht="30" customHeight="1" x14ac:dyDescent="0.25">
      <c r="A45" s="113" t="s">
        <v>34</v>
      </c>
      <c r="B45" s="201">
        <v>1</v>
      </c>
      <c r="C45" s="108" t="s">
        <v>530</v>
      </c>
      <c r="D45" s="108" t="s">
        <v>370</v>
      </c>
      <c r="E45" s="124" t="s">
        <v>615</v>
      </c>
      <c r="F45" s="82">
        <f>IF(E45="25/26",2,0)</f>
        <v>2</v>
      </c>
      <c r="G45" s="45">
        <v>319</v>
      </c>
      <c r="H45" s="45">
        <v>18</v>
      </c>
      <c r="I45" s="90">
        <v>18</v>
      </c>
      <c r="J45" s="82">
        <f>IF(ABS((H45-I45)/I45)&lt;=0.1,2,IF(AND(ABS((H45-I45)/I45)&gt;0.1,ABS((H45-I45)/I45)&lt;=0.2),1,0))</f>
        <v>2</v>
      </c>
      <c r="K45" s="69">
        <v>95.238095238095227</v>
      </c>
      <c r="L45" s="82">
        <f>IF(K45&gt;90,4,IF(AND(K45&gt;80,K45&lt;=90),3,IF(AND(K45&gt;=50,K45&lt;=80),2,IF(AND(K45&gt;=10,K45&lt;50),1,0))))</f>
        <v>4</v>
      </c>
      <c r="M45" s="126">
        <v>2</v>
      </c>
      <c r="N45" s="126">
        <v>1</v>
      </c>
      <c r="O45" s="68">
        <f>SUM(M45:N45)</f>
        <v>3</v>
      </c>
      <c r="P45" s="43">
        <v>299</v>
      </c>
      <c r="Q45" s="43">
        <v>299</v>
      </c>
      <c r="R45" s="84">
        <f>ROUND(Q45/P45*100,0)</f>
        <v>100</v>
      </c>
      <c r="S45" s="82">
        <f>IF(R45&gt;90,4,IF(AND(R45&gt;80,R45&lt;=90),3,IF(AND(R45&gt;=50,R45&lt;=80),2,IF(AND(R45&gt;=10,R45&lt;50),1,0))))</f>
        <v>4</v>
      </c>
      <c r="T45" s="45">
        <v>327</v>
      </c>
      <c r="U45" s="45">
        <v>100</v>
      </c>
      <c r="V45" s="68">
        <f>IF(U45&gt;=90,2,IF(U45&gt;=80,1,0))</f>
        <v>2</v>
      </c>
      <c r="W45" s="127">
        <v>45</v>
      </c>
      <c r="X45" s="127">
        <v>9</v>
      </c>
      <c r="Y45" s="72">
        <f>F45+J45+L45+O45+S45+V45</f>
        <v>17</v>
      </c>
      <c r="Z45" s="72">
        <f>ROUND(Y45/$Y$2*100,0)</f>
        <v>94</v>
      </c>
    </row>
    <row r="46" spans="1:29" s="203" customFormat="1" ht="30" customHeight="1" x14ac:dyDescent="0.25">
      <c r="A46" s="113" t="s">
        <v>34</v>
      </c>
      <c r="B46" s="201">
        <v>2</v>
      </c>
      <c r="C46" s="108" t="s">
        <v>200</v>
      </c>
      <c r="D46" s="108" t="s">
        <v>381</v>
      </c>
      <c r="E46" s="124" t="s">
        <v>615</v>
      </c>
      <c r="F46" s="82">
        <f>IF(E46="25/26",2,0)</f>
        <v>2</v>
      </c>
      <c r="G46" s="45">
        <v>463</v>
      </c>
      <c r="H46" s="45">
        <v>22</v>
      </c>
      <c r="I46" s="90">
        <v>22</v>
      </c>
      <c r="J46" s="82">
        <f>IF(ABS((H46-I46)/I46)&lt;=0.1,2,IF(AND(ABS((H46-I46)/I46)&gt;0.1,ABS((H46-I46)/I46)&lt;=0.2),1,0))</f>
        <v>2</v>
      </c>
      <c r="K46" s="69">
        <v>95.238095238095227</v>
      </c>
      <c r="L46" s="82">
        <f>IF(K46&gt;90,4,IF(AND(K46&gt;80,K46&lt;=90),3,IF(AND(K46&gt;=50,K46&lt;=80),2,IF(AND(K46&gt;=10,K46&lt;50),1,0))))</f>
        <v>4</v>
      </c>
      <c r="M46" s="126">
        <v>2</v>
      </c>
      <c r="N46" s="126">
        <v>1</v>
      </c>
      <c r="O46" s="68">
        <f>SUM(M46:N46)</f>
        <v>3</v>
      </c>
      <c r="P46" s="43">
        <v>435</v>
      </c>
      <c r="Q46" s="43">
        <v>435</v>
      </c>
      <c r="R46" s="84">
        <f>ROUND(Q46/P46*100,0)</f>
        <v>100</v>
      </c>
      <c r="S46" s="82">
        <f>IF(R46&gt;90,4,IF(AND(R46&gt;80,R46&lt;=90),3,IF(AND(R46&gt;=50,R46&lt;=80),2,IF(AND(R46&gt;=10,R46&lt;50),1,0))))</f>
        <v>4</v>
      </c>
      <c r="T46" s="45">
        <v>533</v>
      </c>
      <c r="U46" s="45">
        <v>100</v>
      </c>
      <c r="V46" s="68">
        <f>IF(U46&gt;=90,2,IF(U46&gt;=80,1,0))</f>
        <v>2</v>
      </c>
      <c r="W46" s="127">
        <v>105</v>
      </c>
      <c r="X46" s="127">
        <v>35</v>
      </c>
      <c r="Y46" s="72">
        <f>F46+J46+L46+O46+S46+V46</f>
        <v>17</v>
      </c>
      <c r="Z46" s="72">
        <f>ROUND(Y46/$Y$2*100,0)</f>
        <v>94</v>
      </c>
    </row>
    <row r="47" spans="1:29" s="203" customFormat="1" ht="30" customHeight="1" x14ac:dyDescent="0.25">
      <c r="A47" s="113" t="s">
        <v>34</v>
      </c>
      <c r="B47" s="201">
        <v>7</v>
      </c>
      <c r="C47" s="108" t="s">
        <v>203</v>
      </c>
      <c r="D47" s="108" t="s">
        <v>371</v>
      </c>
      <c r="E47" s="124" t="s">
        <v>615</v>
      </c>
      <c r="F47" s="82">
        <f>IF(E47="25/26",2,0)</f>
        <v>2</v>
      </c>
      <c r="G47" s="45">
        <v>194</v>
      </c>
      <c r="H47" s="45">
        <v>10</v>
      </c>
      <c r="I47" s="90">
        <v>10</v>
      </c>
      <c r="J47" s="82">
        <f>IF(ABS((H47-I47)/I47)&lt;=0.1,2,IF(AND(ABS((H47-I47)/I47)&gt;0.1,ABS((H47-I47)/I47)&lt;=0.2),1,0))</f>
        <v>2</v>
      </c>
      <c r="K47" s="69">
        <v>87.301587301587304</v>
      </c>
      <c r="L47" s="82">
        <f>IF(K47&gt;90,4,IF(AND(K47&gt;80,K47&lt;=90),3,IF(AND(K47&gt;=50,K47&lt;=80),2,IF(AND(K47&gt;=10,K47&lt;50),1,0))))</f>
        <v>3</v>
      </c>
      <c r="M47" s="126">
        <v>2</v>
      </c>
      <c r="N47" s="126">
        <v>2</v>
      </c>
      <c r="O47" s="68">
        <f>SUM(M47:N47)</f>
        <v>4</v>
      </c>
      <c r="P47" s="43">
        <v>171</v>
      </c>
      <c r="Q47" s="43">
        <v>171</v>
      </c>
      <c r="R47" s="84">
        <f>ROUND(Q47/P47*100,0)</f>
        <v>100</v>
      </c>
      <c r="S47" s="82">
        <f>IF(R47&gt;90,4,IF(AND(R47&gt;80,R47&lt;=90),3,IF(AND(R47&gt;=50,R47&lt;=80),2,IF(AND(R47&gt;=10,R47&lt;50),1,0))))</f>
        <v>4</v>
      </c>
      <c r="T47" s="45">
        <v>217</v>
      </c>
      <c r="U47" s="45">
        <v>100</v>
      </c>
      <c r="V47" s="68">
        <f>IF(U47&gt;=90,2,IF(U47&gt;=80,1,0))</f>
        <v>2</v>
      </c>
      <c r="W47" s="127">
        <v>205</v>
      </c>
      <c r="X47" s="127">
        <v>18</v>
      </c>
      <c r="Y47" s="72">
        <f>F47+J47+L47+O47+S47+V47</f>
        <v>17</v>
      </c>
      <c r="Z47" s="72">
        <f>ROUND(Y47/$Y$2*100,0)</f>
        <v>94</v>
      </c>
    </row>
    <row r="48" spans="1:29" s="203" customFormat="1" ht="30" customHeight="1" x14ac:dyDescent="0.25">
      <c r="A48" s="113" t="s">
        <v>34</v>
      </c>
      <c r="B48" s="201">
        <v>26</v>
      </c>
      <c r="C48" s="108" t="s">
        <v>545</v>
      </c>
      <c r="D48" s="108" t="s">
        <v>359</v>
      </c>
      <c r="E48" s="124" t="s">
        <v>615</v>
      </c>
      <c r="F48" s="82">
        <f>IF(E48="25/26",2,0)</f>
        <v>2</v>
      </c>
      <c r="G48" s="45">
        <v>100</v>
      </c>
      <c r="H48" s="45">
        <v>4</v>
      </c>
      <c r="I48" s="90">
        <v>4</v>
      </c>
      <c r="J48" s="82">
        <f>IF(ABS((H48-I48)/I48)&lt;=0.1,2,IF(AND(ABS((H48-I48)/I48)&gt;0.1,ABS((H48-I48)/I48)&lt;=0.2),1,0))</f>
        <v>2</v>
      </c>
      <c r="K48" s="69">
        <v>88.888888888888886</v>
      </c>
      <c r="L48" s="82">
        <f>IF(K48&gt;90,4,IF(AND(K48&gt;80,K48&lt;=90),3,IF(AND(K48&gt;=50,K48&lt;=80),2,IF(AND(K48&gt;=10,K48&lt;50),1,0))))</f>
        <v>3</v>
      </c>
      <c r="M48" s="126">
        <v>2</v>
      </c>
      <c r="N48" s="126">
        <v>2</v>
      </c>
      <c r="O48" s="68">
        <f>SUM(M48:N48)</f>
        <v>4</v>
      </c>
      <c r="P48" s="43">
        <v>99</v>
      </c>
      <c r="Q48" s="43">
        <v>99</v>
      </c>
      <c r="R48" s="84">
        <f>ROUND(Q48/P48*100,0)</f>
        <v>100</v>
      </c>
      <c r="S48" s="82">
        <f>IF(R48&gt;90,4,IF(AND(R48&gt;80,R48&lt;=90),3,IF(AND(R48&gt;=50,R48&lt;=80),2,IF(AND(R48&gt;=10,R48&lt;50),1,0))))</f>
        <v>4</v>
      </c>
      <c r="T48" s="45">
        <v>104</v>
      </c>
      <c r="U48" s="45">
        <v>98</v>
      </c>
      <c r="V48" s="68">
        <f>IF(U48&gt;=90,2,IF(U48&gt;=80,1,0))</f>
        <v>2</v>
      </c>
      <c r="W48" s="127">
        <v>18</v>
      </c>
      <c r="X48" s="127">
        <v>10</v>
      </c>
      <c r="Y48" s="72">
        <f>F48+J48+L48+O48+S48+V48</f>
        <v>17</v>
      </c>
      <c r="Z48" s="72">
        <f>ROUND(Y48/$Y$2*100,0)</f>
        <v>94</v>
      </c>
    </row>
    <row r="49" spans="1:29" ht="30" customHeight="1" x14ac:dyDescent="0.25">
      <c r="A49" s="113"/>
      <c r="B49" s="201">
        <v>46</v>
      </c>
      <c r="C49" s="108" t="s">
        <v>657</v>
      </c>
      <c r="D49" s="108" t="s">
        <v>658</v>
      </c>
      <c r="E49" s="124" t="s">
        <v>615</v>
      </c>
      <c r="F49" s="82">
        <f>IF(E49="25/26",2,0)</f>
        <v>2</v>
      </c>
      <c r="G49" s="45">
        <v>218</v>
      </c>
      <c r="H49" s="45">
        <v>16</v>
      </c>
      <c r="I49" s="90">
        <v>16</v>
      </c>
      <c r="J49" s="82">
        <f>IF(ABS((H49-I49)/I49)&lt;=0.1,2,IF(AND(ABS((H49-I49)/I49)&gt;0.1,ABS((H49-I49)/I49)&lt;=0.2),1,0))</f>
        <v>2</v>
      </c>
      <c r="K49" s="69">
        <v>88.9</v>
      </c>
      <c r="L49" s="82">
        <f>IF(K49&gt;90,4,IF(AND(K49&gt;80,K49&lt;=90),3,IF(AND(K49&gt;=50,K49&lt;=80),2,IF(AND(K49&gt;=10,K49&lt;50),1,0))))</f>
        <v>3</v>
      </c>
      <c r="M49" s="126">
        <v>2</v>
      </c>
      <c r="N49" s="126">
        <v>2</v>
      </c>
      <c r="O49" s="68">
        <f>SUM(M49:N49)</f>
        <v>4</v>
      </c>
      <c r="P49" s="43">
        <v>213</v>
      </c>
      <c r="Q49" s="43">
        <v>213</v>
      </c>
      <c r="R49" s="84">
        <f>ROUND(Q49/P49*100,0)</f>
        <v>100</v>
      </c>
      <c r="S49" s="82">
        <f>IF(R49&gt;90,4,IF(AND(R49&gt;80,R49&lt;=90),3,IF(AND(R49&gt;=50,R49&lt;=80),2,IF(AND(R49&gt;=10,R49&lt;50),1,0))))</f>
        <v>4</v>
      </c>
      <c r="T49" s="45">
        <v>235</v>
      </c>
      <c r="U49" s="45">
        <v>100</v>
      </c>
      <c r="V49" s="68">
        <f>IF(U49&gt;=90,2,IF(U49&gt;=80,1,0))</f>
        <v>2</v>
      </c>
      <c r="W49" s="127">
        <v>258</v>
      </c>
      <c r="X49" s="127">
        <v>22</v>
      </c>
      <c r="Y49" s="72">
        <f>F49+J49+L49+O49+S49+V49</f>
        <v>17</v>
      </c>
      <c r="Z49" s="72">
        <f>ROUND(Y49/$Y$2*100,0)</f>
        <v>94</v>
      </c>
      <c r="AC49" s="203"/>
    </row>
    <row r="50" spans="1:29" ht="30" customHeight="1" x14ac:dyDescent="0.25">
      <c r="A50" s="113" t="s">
        <v>34</v>
      </c>
      <c r="B50" s="201">
        <v>49</v>
      </c>
      <c r="C50" s="108" t="s">
        <v>217</v>
      </c>
      <c r="D50" s="108" t="s">
        <v>365</v>
      </c>
      <c r="E50" s="124" t="s">
        <v>615</v>
      </c>
      <c r="F50" s="82">
        <f>IF(E50="25/26",2,0)</f>
        <v>2</v>
      </c>
      <c r="G50" s="45">
        <v>149</v>
      </c>
      <c r="H50" s="45">
        <v>7</v>
      </c>
      <c r="I50" s="90">
        <v>7</v>
      </c>
      <c r="J50" s="82">
        <f>IF(ABS((H50-I50)/I50)&lt;=0.1,2,IF(AND(ABS((H50-I50)/I50)&gt;0.1,ABS((H50-I50)/I50)&lt;=0.2),1,0))</f>
        <v>2</v>
      </c>
      <c r="K50" s="69">
        <v>92.063492063492063</v>
      </c>
      <c r="L50" s="82">
        <f>IF(K50&gt;90,4,IF(AND(K50&gt;80,K50&lt;=90),3,IF(AND(K50&gt;=50,K50&lt;=80),2,IF(AND(K50&gt;=10,K50&lt;50),1,0))))</f>
        <v>4</v>
      </c>
      <c r="M50" s="126">
        <v>2</v>
      </c>
      <c r="N50" s="126">
        <v>1</v>
      </c>
      <c r="O50" s="68">
        <f>SUM(M50:N50)</f>
        <v>3</v>
      </c>
      <c r="P50" s="43">
        <v>112</v>
      </c>
      <c r="Q50" s="43">
        <v>112</v>
      </c>
      <c r="R50" s="84">
        <f>ROUND(Q50/P50*100,0)</f>
        <v>100</v>
      </c>
      <c r="S50" s="82">
        <f>IF(R50&gt;90,4,IF(AND(R50&gt;80,R50&lt;=90),3,IF(AND(R50&gt;=50,R50&lt;=80),2,IF(AND(R50&gt;=10,R50&lt;50),1,0))))</f>
        <v>4</v>
      </c>
      <c r="T50" s="45">
        <v>169</v>
      </c>
      <c r="U50" s="45">
        <v>99</v>
      </c>
      <c r="V50" s="68">
        <f>IF(U50&gt;=90,2,IF(U50&gt;=80,1,0))</f>
        <v>2</v>
      </c>
      <c r="W50" s="127">
        <v>18</v>
      </c>
      <c r="X50" s="127">
        <v>5</v>
      </c>
      <c r="Y50" s="72">
        <f>F50+J50+L50+O50+S50+V50</f>
        <v>17</v>
      </c>
      <c r="Z50" s="72">
        <f>ROUND(Y50/$Y$2*100,0)</f>
        <v>94</v>
      </c>
      <c r="AC50" s="203"/>
    </row>
    <row r="51" spans="1:29" ht="30" customHeight="1" x14ac:dyDescent="0.25">
      <c r="A51" s="113"/>
      <c r="B51" s="201">
        <v>51</v>
      </c>
      <c r="C51" s="108" t="s">
        <v>649</v>
      </c>
      <c r="D51" s="108" t="s">
        <v>649</v>
      </c>
      <c r="E51" s="124" t="s">
        <v>615</v>
      </c>
      <c r="F51" s="82">
        <f>IF(E51="25/26",2,0)</f>
        <v>2</v>
      </c>
      <c r="G51" s="45">
        <v>250</v>
      </c>
      <c r="H51" s="45">
        <v>12</v>
      </c>
      <c r="I51" s="90">
        <v>12</v>
      </c>
      <c r="J51" s="82">
        <f>IF(ABS((H51-I51)/I51)&lt;=0.1,2,IF(AND(ABS((H51-I51)/I51)&gt;0.1,ABS((H51-I51)/I51)&lt;=0.2),1,0))</f>
        <v>2</v>
      </c>
      <c r="K51" s="69">
        <v>87.301587301587304</v>
      </c>
      <c r="L51" s="82">
        <f>IF(K51&gt;90,4,IF(AND(K51&gt;80,K51&lt;=90),3,IF(AND(K51&gt;=50,K51&lt;=80),2,IF(AND(K51&gt;=10,K51&lt;50),1,0))))</f>
        <v>3</v>
      </c>
      <c r="M51" s="126">
        <v>2</v>
      </c>
      <c r="N51" s="126">
        <v>2</v>
      </c>
      <c r="O51" s="68">
        <f>SUM(M51:N51)</f>
        <v>4</v>
      </c>
      <c r="P51" s="43">
        <v>227</v>
      </c>
      <c r="Q51" s="43">
        <v>227</v>
      </c>
      <c r="R51" s="84">
        <f>ROUND(Q51/P51*100,0)</f>
        <v>100</v>
      </c>
      <c r="S51" s="82">
        <f>IF(R51&gt;90,4,IF(AND(R51&gt;80,R51&lt;=90),3,IF(AND(R51&gt;=50,R51&lt;=80),2,IF(AND(R51&gt;=10,R51&lt;50),1,0))))</f>
        <v>4</v>
      </c>
      <c r="T51" s="45">
        <v>270</v>
      </c>
      <c r="U51" s="45">
        <v>100</v>
      </c>
      <c r="V51" s="68">
        <f>IF(U51&gt;=90,2,IF(U51&gt;=80,1,0))</f>
        <v>2</v>
      </c>
      <c r="W51" s="127">
        <v>30</v>
      </c>
      <c r="X51" s="127">
        <v>16</v>
      </c>
      <c r="Y51" s="72">
        <f>F51+J51+L51+O51+S51+V51</f>
        <v>17</v>
      </c>
      <c r="Z51" s="72">
        <f>ROUND(Y51/$Y$2*100,0)</f>
        <v>94</v>
      </c>
      <c r="AC51" s="203"/>
    </row>
    <row r="52" spans="1:29" ht="30" customHeight="1" x14ac:dyDescent="0.25">
      <c r="A52" s="113" t="s">
        <v>34</v>
      </c>
      <c r="B52" s="201">
        <v>53</v>
      </c>
      <c r="C52" s="108" t="s">
        <v>560</v>
      </c>
      <c r="D52" s="108" t="s">
        <v>367</v>
      </c>
      <c r="E52" s="124" t="s">
        <v>615</v>
      </c>
      <c r="F52" s="82">
        <f>IF(E52="25/26",2,0)</f>
        <v>2</v>
      </c>
      <c r="G52" s="45">
        <v>354</v>
      </c>
      <c r="H52" s="45">
        <v>15</v>
      </c>
      <c r="I52" s="90">
        <v>15</v>
      </c>
      <c r="J52" s="82">
        <f>IF(ABS((H52-I52)/I52)&lt;=0.1,2,IF(AND(ABS((H52-I52)/I52)&gt;0.1,ABS((H52-I52)/I52)&lt;=0.2),1,0))</f>
        <v>2</v>
      </c>
      <c r="K52" s="69">
        <v>88.888888888888886</v>
      </c>
      <c r="L52" s="82">
        <f>IF(K52&gt;90,4,IF(AND(K52&gt;80,K52&lt;=90),3,IF(AND(K52&gt;=50,K52&lt;=80),2,IF(AND(K52&gt;=10,K52&lt;50),1,0))))</f>
        <v>3</v>
      </c>
      <c r="M52" s="126">
        <v>2</v>
      </c>
      <c r="N52" s="126">
        <v>2</v>
      </c>
      <c r="O52" s="68">
        <f>SUM(M52:N52)</f>
        <v>4</v>
      </c>
      <c r="P52" s="43">
        <v>320</v>
      </c>
      <c r="Q52" s="43">
        <v>320</v>
      </c>
      <c r="R52" s="84">
        <f>ROUND(Q52/P52*100,0)</f>
        <v>100</v>
      </c>
      <c r="S52" s="82">
        <f>IF(R52&gt;90,4,IF(AND(R52&gt;80,R52&lt;=90),3,IF(AND(R52&gt;=50,R52&lt;=80),2,IF(AND(R52&gt;=10,R52&lt;50),1,0))))</f>
        <v>4</v>
      </c>
      <c r="T52" s="45">
        <v>360</v>
      </c>
      <c r="U52" s="45">
        <v>100</v>
      </c>
      <c r="V52" s="68">
        <f>IF(U52&gt;=90,2,IF(U52&gt;=80,1,0))</f>
        <v>2</v>
      </c>
      <c r="W52" s="127">
        <v>47</v>
      </c>
      <c r="X52" s="127">
        <v>10</v>
      </c>
      <c r="Y52" s="72">
        <f>F52+J52+L52+O52+S52+V52</f>
        <v>17</v>
      </c>
      <c r="Z52" s="72">
        <f>ROUND(Y52/$Y$2*100,0)</f>
        <v>94</v>
      </c>
      <c r="AC52" s="203"/>
    </row>
    <row r="53" spans="1:29" ht="30" customHeight="1" x14ac:dyDescent="0.25">
      <c r="A53" s="113" t="s">
        <v>34</v>
      </c>
      <c r="B53" s="201">
        <v>3</v>
      </c>
      <c r="C53" s="108" t="s">
        <v>533</v>
      </c>
      <c r="D53" s="108" t="s">
        <v>403</v>
      </c>
      <c r="E53" s="124" t="s">
        <v>615</v>
      </c>
      <c r="F53" s="82">
        <f>IF(E53="25/26",2,0)</f>
        <v>2</v>
      </c>
      <c r="G53" s="45">
        <v>232</v>
      </c>
      <c r="H53" s="45">
        <v>11</v>
      </c>
      <c r="I53" s="90">
        <v>11</v>
      </c>
      <c r="J53" s="82">
        <f>IF(ABS((H53-I53)/I53)&lt;=0.1,2,IF(AND(ABS((H53-I53)/I53)&gt;0.1,ABS((H53-I53)/I53)&lt;=0.2),1,0))</f>
        <v>2</v>
      </c>
      <c r="K53" s="69">
        <v>96.825396825396822</v>
      </c>
      <c r="L53" s="82">
        <f>IF(K53&gt;90,4,IF(AND(K53&gt;80,K53&lt;=90),3,IF(AND(K53&gt;=50,K53&lt;=80),2,IF(AND(K53&gt;=10,K53&lt;50),1,0))))</f>
        <v>4</v>
      </c>
      <c r="M53" s="126">
        <v>2</v>
      </c>
      <c r="N53" s="126">
        <v>0</v>
      </c>
      <c r="O53" s="68">
        <f>SUM(M53:N53)</f>
        <v>2</v>
      </c>
      <c r="P53" s="43">
        <v>232</v>
      </c>
      <c r="Q53" s="43">
        <v>232</v>
      </c>
      <c r="R53" s="84">
        <f>ROUND(Q53/P53*100,0)</f>
        <v>100</v>
      </c>
      <c r="S53" s="82">
        <f>IF(R53&gt;90,4,IF(AND(R53&gt;80,R53&lt;=90),3,IF(AND(R53&gt;=50,R53&lt;=80),2,IF(AND(R53&gt;=10,R53&lt;50),1,0))))</f>
        <v>4</v>
      </c>
      <c r="T53" s="45">
        <v>266</v>
      </c>
      <c r="U53" s="45">
        <v>100</v>
      </c>
      <c r="V53" s="68">
        <f>IF(U53&gt;=90,2,IF(U53&gt;=80,1,0))</f>
        <v>2</v>
      </c>
      <c r="W53" s="127">
        <v>15</v>
      </c>
      <c r="X53" s="127">
        <v>5</v>
      </c>
      <c r="Y53" s="72">
        <f>F53+J53+L53+O53+S53+V53</f>
        <v>16</v>
      </c>
      <c r="Z53" s="72">
        <f>ROUND(Y53/$Y$2*100,0)</f>
        <v>89</v>
      </c>
      <c r="AC53" s="203"/>
    </row>
    <row r="54" spans="1:29" ht="30" customHeight="1" x14ac:dyDescent="0.25">
      <c r="A54" s="113" t="s">
        <v>34</v>
      </c>
      <c r="B54" s="201">
        <v>6</v>
      </c>
      <c r="C54" s="108" t="s">
        <v>534</v>
      </c>
      <c r="D54" s="108" t="s">
        <v>386</v>
      </c>
      <c r="E54" s="124" t="s">
        <v>615</v>
      </c>
      <c r="F54" s="82">
        <f>IF(E54="25/26",2,0)</f>
        <v>2</v>
      </c>
      <c r="G54" s="45">
        <v>258</v>
      </c>
      <c r="H54" s="45">
        <v>13</v>
      </c>
      <c r="I54" s="90">
        <v>13</v>
      </c>
      <c r="J54" s="82">
        <f>IF(ABS((H54-I54)/I54)&lt;=0.1,2,IF(AND(ABS((H54-I54)/I54)&gt;0.1,ABS((H54-I54)/I54)&lt;=0.2),1,0))</f>
        <v>2</v>
      </c>
      <c r="K54" s="69">
        <v>95.238095238095227</v>
      </c>
      <c r="L54" s="82">
        <f>IF(K54&gt;90,4,IF(AND(K54&gt;80,K54&lt;=90),3,IF(AND(K54&gt;=50,K54&lt;=80),2,IF(AND(K54&gt;=10,K54&lt;50),1,0))))</f>
        <v>4</v>
      </c>
      <c r="M54" s="126">
        <v>2</v>
      </c>
      <c r="N54" s="126">
        <v>0</v>
      </c>
      <c r="O54" s="68">
        <f>SUM(M54:N54)</f>
        <v>2</v>
      </c>
      <c r="P54" s="43">
        <v>256</v>
      </c>
      <c r="Q54" s="43">
        <v>256</v>
      </c>
      <c r="R54" s="84">
        <f>ROUND(Q54/P54*100,0)</f>
        <v>100</v>
      </c>
      <c r="S54" s="82">
        <f>IF(R54&gt;90,4,IF(AND(R54&gt;80,R54&lt;=90),3,IF(AND(R54&gt;=50,R54&lt;=80),2,IF(AND(R54&gt;=10,R54&lt;50),1,0))))</f>
        <v>4</v>
      </c>
      <c r="T54" s="45">
        <v>273</v>
      </c>
      <c r="U54" s="45">
        <v>100</v>
      </c>
      <c r="V54" s="68">
        <f>IF(U54&gt;=90,2,IF(U54&gt;=80,1,0))</f>
        <v>2</v>
      </c>
      <c r="W54" s="127">
        <v>81</v>
      </c>
      <c r="X54" s="127">
        <v>8</v>
      </c>
      <c r="Y54" s="72">
        <f>F54+J54+L54+O54+S54+V54</f>
        <v>16</v>
      </c>
      <c r="Z54" s="72">
        <f>ROUND(Y54/$Y$2*100,0)</f>
        <v>89</v>
      </c>
      <c r="AC54" s="203"/>
    </row>
    <row r="55" spans="1:29" ht="30" customHeight="1" x14ac:dyDescent="0.25">
      <c r="A55" s="113" t="s">
        <v>34</v>
      </c>
      <c r="B55" s="201">
        <v>14</v>
      </c>
      <c r="C55" s="108" t="s">
        <v>206</v>
      </c>
      <c r="D55" s="108" t="s">
        <v>399</v>
      </c>
      <c r="E55" s="124" t="s">
        <v>615</v>
      </c>
      <c r="F55" s="82">
        <f>IF(E55="25/26",2,0)</f>
        <v>2</v>
      </c>
      <c r="G55" s="45">
        <v>264</v>
      </c>
      <c r="H55" s="45">
        <v>12</v>
      </c>
      <c r="I55" s="90">
        <v>12</v>
      </c>
      <c r="J55" s="82">
        <f>IF(ABS((H55-I55)/I55)&lt;=0.1,2,IF(AND(ABS((H55-I55)/I55)&gt;0.1,ABS((H55-I55)/I55)&lt;=0.2),1,0))</f>
        <v>2</v>
      </c>
      <c r="K55" s="69">
        <v>100</v>
      </c>
      <c r="L55" s="82">
        <f>IF(K55&gt;90,4,IF(AND(K55&gt;80,K55&lt;=90),3,IF(AND(K55&gt;=50,K55&lt;=80),2,IF(AND(K55&gt;=10,K55&lt;50),1,0))))</f>
        <v>4</v>
      </c>
      <c r="M55" s="126">
        <v>0</v>
      </c>
      <c r="N55" s="126">
        <v>0</v>
      </c>
      <c r="O55" s="68">
        <f>SUM(M55:N55)</f>
        <v>0</v>
      </c>
      <c r="P55" s="43">
        <v>252</v>
      </c>
      <c r="Q55" s="43">
        <v>252</v>
      </c>
      <c r="R55" s="84">
        <f>ROUND(Q55/P55*100,0)</f>
        <v>100</v>
      </c>
      <c r="S55" s="82">
        <f>IF(R55&gt;90,4,IF(AND(R55&gt;80,R55&lt;=90),3,IF(AND(R55&gt;=50,R55&lt;=80),2,IF(AND(R55&gt;=10,R55&lt;50),1,0))))</f>
        <v>4</v>
      </c>
      <c r="T55" s="45">
        <v>256</v>
      </c>
      <c r="U55" s="45">
        <v>100</v>
      </c>
      <c r="V55" s="68">
        <f>IF(U55&gt;=90,2,IF(U55&gt;=80,1,0))</f>
        <v>2</v>
      </c>
      <c r="W55" s="127">
        <v>23</v>
      </c>
      <c r="X55" s="127">
        <v>12</v>
      </c>
      <c r="Y55" s="72">
        <f>F55+J55+L55+O55+S55+V55</f>
        <v>14</v>
      </c>
      <c r="Z55" s="72">
        <f>ROUND(Y55/$Y$2*100,0)</f>
        <v>78</v>
      </c>
      <c r="AC55" s="203"/>
    </row>
    <row r="56" spans="1:29" s="209" customFormat="1" ht="30" customHeight="1" x14ac:dyDescent="0.2">
      <c r="A56" s="129"/>
      <c r="B56" s="129"/>
      <c r="C56" s="205" t="s">
        <v>51</v>
      </c>
      <c r="D56" s="206"/>
      <c r="E56" s="129"/>
      <c r="F56" s="207"/>
      <c r="G56" s="128">
        <f>SUM(G3:G55)</f>
        <v>11878</v>
      </c>
      <c r="H56" s="128">
        <f>SUM(H3:H55)</f>
        <v>576</v>
      </c>
      <c r="I56" s="128">
        <f>SUM(I3:I55)</f>
        <v>575</v>
      </c>
      <c r="J56" s="207"/>
      <c r="K56" s="208"/>
      <c r="L56" s="207"/>
      <c r="M56" s="145"/>
      <c r="N56" s="145"/>
      <c r="O56" s="207"/>
      <c r="P56" s="129"/>
      <c r="Q56" s="129"/>
      <c r="R56" s="129"/>
      <c r="S56" s="207"/>
      <c r="Y56" s="210"/>
      <c r="Z56" s="210"/>
      <c r="AC56" s="129"/>
    </row>
    <row r="57" spans="1:29" ht="23.25" customHeight="1" thickBot="1" x14ac:dyDescent="0.25">
      <c r="Y57" s="202"/>
      <c r="AC57" s="203"/>
    </row>
    <row r="58" spans="1:29" ht="28.5" customHeight="1" thickBot="1" x14ac:dyDescent="0.25">
      <c r="U58" s="211" t="s">
        <v>50</v>
      </c>
      <c r="V58" s="212"/>
      <c r="W58" s="212"/>
      <c r="X58" s="213"/>
      <c r="Y58" s="180">
        <f>AVERAGE(Y3:Y55)</f>
        <v>17.69811320754717</v>
      </c>
      <c r="Z58" s="181">
        <f>ROUND(Y58/$Y$2*100,0)</f>
        <v>98</v>
      </c>
    </row>
    <row r="76" ht="8.25" customHeight="1" x14ac:dyDescent="0.2"/>
  </sheetData>
  <autoFilter ref="A1:Z56">
    <sortState ref="A2:Z56">
      <sortCondition descending="1" ref="Z3"/>
    </sortState>
  </autoFilter>
  <pageMargins left="0.7" right="0.7" top="0.75" bottom="0.75" header="0.3" footer="0.3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 tint="-0.14999847407452621"/>
  </sheetPr>
  <dimension ref="A1:Z17"/>
  <sheetViews>
    <sheetView zoomScale="65" zoomScaleNormal="65" zoomScalePageLayoutView="85" workbookViewId="0">
      <selection activeCell="H21" sqref="H21"/>
    </sheetView>
  </sheetViews>
  <sheetFormatPr defaultColWidth="8.85546875" defaultRowHeight="14.25" x14ac:dyDescent="0.2"/>
  <cols>
    <col min="1" max="1" width="40.28515625" style="145" customWidth="1"/>
    <col min="2" max="2" width="6.7109375" style="145" customWidth="1"/>
    <col min="3" max="3" width="34.7109375" style="145" customWidth="1"/>
    <col min="4" max="4" width="30.5703125" style="145" customWidth="1"/>
    <col min="5" max="5" width="17.5703125" style="145" customWidth="1"/>
    <col min="6" max="6" width="6.7109375" style="145" customWidth="1"/>
    <col min="7" max="7" width="14.85546875" style="145" bestFit="1" customWidth="1"/>
    <col min="8" max="8" width="11.85546875" style="145" bestFit="1" customWidth="1"/>
    <col min="9" max="9" width="13.42578125" style="151" customWidth="1"/>
    <col min="10" max="10" width="6.42578125" style="145" customWidth="1"/>
    <col min="11" max="11" width="14" style="145" customWidth="1"/>
    <col min="12" max="12" width="7" style="145" customWidth="1"/>
    <col min="13" max="13" width="17.7109375" style="145" customWidth="1"/>
    <col min="14" max="14" width="18.42578125" style="145" customWidth="1"/>
    <col min="15" max="15" width="7.140625" style="145" customWidth="1"/>
    <col min="16" max="17" width="15.5703125" style="145" customWidth="1"/>
    <col min="18" max="18" width="8.7109375" style="145" customWidth="1"/>
    <col min="19" max="19" width="7.42578125" style="145" customWidth="1"/>
    <col min="20" max="20" width="13.28515625" style="145" customWidth="1"/>
    <col min="21" max="21" width="15.140625" style="145" customWidth="1"/>
    <col min="22" max="22" width="6.42578125" style="145" customWidth="1"/>
    <col min="23" max="23" width="16.140625" style="145" customWidth="1"/>
    <col min="24" max="24" width="12.85546875" style="145" customWidth="1"/>
    <col min="25" max="25" width="9" style="145" customWidth="1"/>
    <col min="26" max="26" width="8.42578125" style="145" customWidth="1"/>
    <col min="27" max="16384" width="8.85546875" style="145"/>
  </cols>
  <sheetData>
    <row r="1" spans="1:26" ht="150.75" x14ac:dyDescent="0.2">
      <c r="A1" s="140" t="s">
        <v>35</v>
      </c>
      <c r="B1" s="141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47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6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s="33" customFormat="1" ht="38.25" customHeight="1" x14ac:dyDescent="0.25">
      <c r="A3" s="107" t="s">
        <v>592</v>
      </c>
      <c r="B3" s="73">
        <v>1</v>
      </c>
      <c r="C3" s="108" t="s">
        <v>121</v>
      </c>
      <c r="D3" s="108" t="s">
        <v>239</v>
      </c>
      <c r="E3" s="73" t="s">
        <v>615</v>
      </c>
      <c r="F3" s="68">
        <f>IF(E3="25/26",2,0)</f>
        <v>2</v>
      </c>
      <c r="G3" s="125">
        <v>92</v>
      </c>
      <c r="H3" s="125">
        <v>5</v>
      </c>
      <c r="I3" s="90">
        <v>5</v>
      </c>
      <c r="J3" s="68">
        <f>IF(ABS((H3-I3)/I3)&lt;=0.1,2,IF(AND(ABS((H3-I3)/I3)&gt;0.1,ABS((H3-I3)/I3)&lt;=0.2),1,0))</f>
        <v>2</v>
      </c>
      <c r="K3" s="69">
        <v>100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92</v>
      </c>
      <c r="Q3" s="43">
        <v>92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125">
        <v>83</v>
      </c>
      <c r="U3" s="125">
        <v>100</v>
      </c>
      <c r="V3" s="68">
        <f>IF(U3&gt;=90,2,IF(U3&gt;=80,1,0))</f>
        <v>2</v>
      </c>
      <c r="W3" s="75">
        <v>12</v>
      </c>
      <c r="X3" s="75">
        <v>2</v>
      </c>
      <c r="Y3" s="72">
        <f>F3+J3+L3+O3+S3+V3</f>
        <v>18</v>
      </c>
      <c r="Z3" s="72">
        <f>ROUND(Y3/$Y$2*100,0)</f>
        <v>100</v>
      </c>
    </row>
    <row r="4" spans="1:26" s="33" customFormat="1" ht="42.75" customHeight="1" x14ac:dyDescent="0.25">
      <c r="A4" s="107" t="s">
        <v>592</v>
      </c>
      <c r="B4" s="73">
        <v>3</v>
      </c>
      <c r="C4" s="108" t="s">
        <v>585</v>
      </c>
      <c r="D4" s="108" t="s">
        <v>589</v>
      </c>
      <c r="E4" s="73" t="s">
        <v>615</v>
      </c>
      <c r="F4" s="68">
        <f>IF(E4="25/26",2,0)</f>
        <v>2</v>
      </c>
      <c r="G4" s="125">
        <v>142</v>
      </c>
      <c r="H4" s="125">
        <v>9</v>
      </c>
      <c r="I4" s="90">
        <v>9</v>
      </c>
      <c r="J4" s="68">
        <f>IF(ABS((H4-I4)/I4)&lt;=0.1,2,IF(AND(ABS((H4-I4)/I4)&gt;0.1,ABS((H4-I4)/I4)&lt;=0.2),1,0))</f>
        <v>2</v>
      </c>
      <c r="K4" s="69">
        <v>100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140</v>
      </c>
      <c r="Q4" s="43">
        <v>140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125">
        <v>141</v>
      </c>
      <c r="U4" s="125">
        <v>100</v>
      </c>
      <c r="V4" s="68">
        <f>IF(U4&gt;=90,2,IF(U4&gt;=80,1,0))</f>
        <v>2</v>
      </c>
      <c r="W4" s="75">
        <v>96</v>
      </c>
      <c r="X4" s="75">
        <v>2</v>
      </c>
      <c r="Y4" s="72">
        <f>F4+J4+L4+O4+S4+V4</f>
        <v>18</v>
      </c>
      <c r="Z4" s="72">
        <f>ROUND(Y4/$Y$2*100,0)</f>
        <v>100</v>
      </c>
    </row>
    <row r="5" spans="1:26" s="33" customFormat="1" ht="30" customHeight="1" x14ac:dyDescent="0.25">
      <c r="A5" s="107" t="s">
        <v>592</v>
      </c>
      <c r="B5" s="73">
        <v>5</v>
      </c>
      <c r="C5" s="108" t="s">
        <v>218</v>
      </c>
      <c r="D5" s="108" t="s">
        <v>265</v>
      </c>
      <c r="E5" s="73" t="s">
        <v>615</v>
      </c>
      <c r="F5" s="68">
        <f>IF(E5="25/26",2,0)</f>
        <v>2</v>
      </c>
      <c r="G5" s="125">
        <v>5</v>
      </c>
      <c r="H5" s="125">
        <v>1</v>
      </c>
      <c r="I5" s="121">
        <v>1</v>
      </c>
      <c r="J5" s="68">
        <f>IF(ABS((H5-I5)/I5)&lt;=0.1,2,IF(AND(ABS((H5-I5)/I5)&gt;0.1,ABS((H5-I5)/I5)&lt;=0.2),1,0))</f>
        <v>2</v>
      </c>
      <c r="K5" s="69">
        <v>100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4</v>
      </c>
      <c r="Q5" s="43">
        <v>4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125">
        <v>4</v>
      </c>
      <c r="U5" s="125">
        <v>100</v>
      </c>
      <c r="V5" s="68">
        <f>IF(U5&gt;=90,2,IF(U5&gt;=80,1,0))</f>
        <v>2</v>
      </c>
      <c r="W5" s="134">
        <v>13</v>
      </c>
      <c r="X5" s="134">
        <v>0</v>
      </c>
      <c r="Y5" s="72">
        <f>F5+J5+L5+O5+S5+V5</f>
        <v>18</v>
      </c>
      <c r="Z5" s="72">
        <f>ROUND(Y5/$Y$2*100,0)</f>
        <v>100</v>
      </c>
    </row>
    <row r="6" spans="1:26" s="33" customFormat="1" ht="42.75" customHeight="1" x14ac:dyDescent="0.25">
      <c r="A6" s="107" t="s">
        <v>592</v>
      </c>
      <c r="B6" s="73">
        <v>4</v>
      </c>
      <c r="C6" s="108" t="s">
        <v>122</v>
      </c>
      <c r="D6" s="108" t="s">
        <v>241</v>
      </c>
      <c r="E6" s="73" t="s">
        <v>615</v>
      </c>
      <c r="F6" s="68">
        <f>IF(E6="25/26",2,0)</f>
        <v>2</v>
      </c>
      <c r="G6" s="45">
        <v>15</v>
      </c>
      <c r="H6" s="45">
        <v>2</v>
      </c>
      <c r="I6" s="66">
        <v>2</v>
      </c>
      <c r="J6" s="68">
        <f>IF(ABS((H6-I6)/I6)&lt;=0.1,2,IF(AND(ABS((H6-I6)/I6)&gt;0.1,ABS((H6-I6)/I6)&lt;=0.2),1,0))</f>
        <v>2</v>
      </c>
      <c r="K6" s="69">
        <v>91.666666666666657</v>
      </c>
      <c r="L6" s="68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43">
        <v>11</v>
      </c>
      <c r="Q6" s="43">
        <v>11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125">
        <v>14</v>
      </c>
      <c r="U6" s="125">
        <v>100</v>
      </c>
      <c r="V6" s="68">
        <f>IF(U6&gt;=90,2,IF(U6&gt;=80,1,0))</f>
        <v>2</v>
      </c>
      <c r="W6" s="123">
        <v>32</v>
      </c>
      <c r="X6" s="123">
        <v>14</v>
      </c>
      <c r="Y6" s="72">
        <f>F6+J6+L6+O6+S6+V6</f>
        <v>18</v>
      </c>
      <c r="Z6" s="72">
        <f>ROUND(Y6/$Y$2*100,0)</f>
        <v>100</v>
      </c>
    </row>
    <row r="7" spans="1:26" s="33" customFormat="1" ht="30" customHeight="1" x14ac:dyDescent="0.25">
      <c r="A7" s="107" t="s">
        <v>592</v>
      </c>
      <c r="B7" s="73">
        <v>2</v>
      </c>
      <c r="C7" s="108" t="s">
        <v>120</v>
      </c>
      <c r="D7" s="108" t="s">
        <v>240</v>
      </c>
      <c r="E7" s="73" t="s">
        <v>615</v>
      </c>
      <c r="F7" s="68">
        <f>IF(E7="25/26",2,0)</f>
        <v>2</v>
      </c>
      <c r="G7" s="125">
        <v>131</v>
      </c>
      <c r="H7" s="125">
        <v>10</v>
      </c>
      <c r="I7" s="122">
        <v>10</v>
      </c>
      <c r="J7" s="68">
        <f>IF(ABS((H7-I7)/I7)&lt;=0.1,2,IF(AND(ABS((H7-I7)/I7)&gt;0.1,ABS((H7-I7)/I7)&lt;=0.2),1,0))</f>
        <v>2</v>
      </c>
      <c r="K7" s="69">
        <v>91.666666666666657</v>
      </c>
      <c r="L7" s="68">
        <f>IF(K7&gt;90,4,IF(AND(K7&gt;80,K7&lt;=90),3,IF(AND(K7&gt;=50,K7&lt;=80),2,IF(AND(K7&gt;=10,K7&lt;50),1,0))))</f>
        <v>4</v>
      </c>
      <c r="M7" s="70">
        <v>1</v>
      </c>
      <c r="N7" s="70">
        <v>1</v>
      </c>
      <c r="O7" s="68">
        <f>SUM(M7:N7)</f>
        <v>2</v>
      </c>
      <c r="P7" s="43">
        <v>123</v>
      </c>
      <c r="Q7" s="43">
        <v>123</v>
      </c>
      <c r="R7" s="71">
        <f>ROUND(Q7/P7*100,0)</f>
        <v>100</v>
      </c>
      <c r="S7" s="68">
        <f>IF(R7&gt;90,4,IF(AND(R7&gt;80,R7&lt;=90),3,IF(AND(R7&gt;=50,R7&lt;=80),2,IF(AND(R7&gt;=10,R7&lt;50),1,0))))</f>
        <v>4</v>
      </c>
      <c r="T7" s="125">
        <v>116</v>
      </c>
      <c r="U7" s="125">
        <v>93</v>
      </c>
      <c r="V7" s="68">
        <f>IF(U7&gt;=90,2,IF(U7&gt;=80,1,0))</f>
        <v>2</v>
      </c>
      <c r="W7" s="135">
        <v>45</v>
      </c>
      <c r="X7" s="135">
        <v>2</v>
      </c>
      <c r="Y7" s="72">
        <f>F7+J7+L7+O7+S7+V7</f>
        <v>16</v>
      </c>
      <c r="Z7" s="72">
        <f>ROUND(Y7/$Y$2*100,0)</f>
        <v>89</v>
      </c>
    </row>
    <row r="8" spans="1:26" s="33" customFormat="1" x14ac:dyDescent="0.25">
      <c r="C8" s="157" t="s">
        <v>51</v>
      </c>
      <c r="D8" s="158"/>
      <c r="F8" s="11"/>
      <c r="G8" s="36">
        <f>SUM(G3:G7)</f>
        <v>385</v>
      </c>
      <c r="H8" s="36">
        <f>SUM(H3:H7)</f>
        <v>27</v>
      </c>
      <c r="I8" s="36">
        <f>SUM(I3:I7)</f>
        <v>27</v>
      </c>
      <c r="J8" s="11"/>
      <c r="K8" s="35"/>
      <c r="L8" s="11"/>
      <c r="M8" s="32"/>
      <c r="N8" s="32"/>
      <c r="O8" s="11"/>
      <c r="S8" s="11"/>
      <c r="V8" s="11"/>
      <c r="Y8" s="12"/>
      <c r="Z8" s="12"/>
    </row>
    <row r="9" spans="1:26" ht="15" thickBot="1" x14ac:dyDescent="0.25"/>
    <row r="10" spans="1:26" ht="15" thickBot="1" x14ac:dyDescent="0.25">
      <c r="U10" s="159" t="s">
        <v>50</v>
      </c>
      <c r="V10" s="160"/>
      <c r="W10" s="160"/>
      <c r="X10" s="161"/>
      <c r="Y10" s="9">
        <f>AVERAGE(Y3:Y7)</f>
        <v>17.600000000000001</v>
      </c>
      <c r="Z10" s="10">
        <f>ROUND(Y10/$Y$2*100,0)</f>
        <v>98</v>
      </c>
    </row>
    <row r="13" spans="1:26" x14ac:dyDescent="0.2">
      <c r="H13" s="33"/>
    </row>
    <row r="14" spans="1:26" x14ac:dyDescent="0.2">
      <c r="H14" s="33"/>
    </row>
    <row r="15" spans="1:26" x14ac:dyDescent="0.2">
      <c r="H15" s="33"/>
      <c r="M15" s="152"/>
      <c r="N15" s="152"/>
    </row>
    <row r="16" spans="1:26" x14ac:dyDescent="0.2">
      <c r="H16" s="33"/>
    </row>
    <row r="17" spans="8:8" x14ac:dyDescent="0.2">
      <c r="H17" s="33"/>
    </row>
  </sheetData>
  <autoFilter ref="A1:Z8">
    <sortState ref="A2:Z8">
      <sortCondition descending="1" ref="Z3"/>
    </sortState>
  </autoFilter>
  <sortState ref="A2:AA8">
    <sortCondition descending="1" ref="Z3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-0.249977111117893"/>
  </sheetPr>
  <dimension ref="A2:C22"/>
  <sheetViews>
    <sheetView workbookViewId="0">
      <selection activeCell="G16" sqref="G16"/>
    </sheetView>
  </sheetViews>
  <sheetFormatPr defaultColWidth="8.85546875" defaultRowHeight="15" x14ac:dyDescent="0.25"/>
  <cols>
    <col min="1" max="1" width="5" customWidth="1"/>
    <col min="2" max="2" width="56.7109375" bestFit="1" customWidth="1"/>
    <col min="3" max="3" width="18.42578125" customWidth="1"/>
  </cols>
  <sheetData>
    <row r="2" spans="1:3" ht="48" customHeight="1" x14ac:dyDescent="0.25">
      <c r="A2" s="139" t="s">
        <v>656</v>
      </c>
      <c r="B2" s="139"/>
      <c r="C2" s="139"/>
    </row>
    <row r="3" spans="1:3" ht="25.5" x14ac:dyDescent="0.25">
      <c r="A3" s="15"/>
      <c r="B3" s="16" t="s">
        <v>35</v>
      </c>
      <c r="C3" s="17" t="s">
        <v>108</v>
      </c>
    </row>
    <row r="4" spans="1:3" ht="15.75" x14ac:dyDescent="0.25">
      <c r="A4" s="18">
        <v>1</v>
      </c>
      <c r="B4" s="19" t="s">
        <v>593</v>
      </c>
      <c r="C4" s="30">
        <f>Анива!G14</f>
        <v>1354</v>
      </c>
    </row>
    <row r="5" spans="1:3" ht="15.75" x14ac:dyDescent="0.25">
      <c r="A5" s="18">
        <v>2</v>
      </c>
      <c r="B5" s="19" t="s">
        <v>592</v>
      </c>
      <c r="C5" s="30">
        <f>'А-Сах'!G8</f>
        <v>385</v>
      </c>
    </row>
    <row r="6" spans="1:3" ht="15.75" x14ac:dyDescent="0.25">
      <c r="A6" s="18">
        <v>3</v>
      </c>
      <c r="B6" s="19" t="s">
        <v>594</v>
      </c>
      <c r="C6" s="30">
        <f>Долинск!G14</f>
        <v>1166</v>
      </c>
    </row>
    <row r="7" spans="1:3" ht="15.75" x14ac:dyDescent="0.25">
      <c r="A7" s="18">
        <v>4</v>
      </c>
      <c r="B7" s="19" t="s">
        <v>595</v>
      </c>
      <c r="C7" s="30">
        <f>Корсаков!G17</f>
        <v>1967</v>
      </c>
    </row>
    <row r="8" spans="1:3" ht="15.75" x14ac:dyDescent="0.25">
      <c r="A8" s="18">
        <v>5</v>
      </c>
      <c r="B8" s="19" t="s">
        <v>596</v>
      </c>
      <c r="C8" s="30">
        <f>Курильск!G7</f>
        <v>256</v>
      </c>
    </row>
    <row r="9" spans="1:3" ht="15.75" x14ac:dyDescent="0.25">
      <c r="A9" s="18">
        <v>6</v>
      </c>
      <c r="B9" s="19" t="s">
        <v>602</v>
      </c>
      <c r="C9" s="30">
        <f>Макаров!G8</f>
        <v>302</v>
      </c>
    </row>
    <row r="10" spans="1:3" ht="15.75" x14ac:dyDescent="0.25">
      <c r="A10" s="18">
        <v>7</v>
      </c>
      <c r="B10" s="19" t="s">
        <v>597</v>
      </c>
      <c r="C10" s="30">
        <f>Невельск!G10</f>
        <v>675</v>
      </c>
    </row>
    <row r="11" spans="1:3" ht="15.75" x14ac:dyDescent="0.25">
      <c r="A11" s="18">
        <v>8</v>
      </c>
      <c r="B11" s="19" t="s">
        <v>603</v>
      </c>
      <c r="C11" s="30">
        <f>Ноглики!G11</f>
        <v>544</v>
      </c>
    </row>
    <row r="12" spans="1:3" ht="15.75" x14ac:dyDescent="0.25">
      <c r="A12" s="18">
        <v>9</v>
      </c>
      <c r="B12" s="19" t="s">
        <v>604</v>
      </c>
      <c r="C12" s="30">
        <f>Оха!G10</f>
        <v>10</v>
      </c>
    </row>
    <row r="13" spans="1:3" ht="15.75" x14ac:dyDescent="0.25">
      <c r="A13" s="18">
        <v>10</v>
      </c>
      <c r="B13" s="19" t="s">
        <v>605</v>
      </c>
      <c r="C13" s="30">
        <f>Поронайск!G13</f>
        <v>990</v>
      </c>
    </row>
    <row r="14" spans="1:3" ht="15.75" x14ac:dyDescent="0.25">
      <c r="A14" s="18">
        <v>11</v>
      </c>
      <c r="B14" s="19" t="s">
        <v>606</v>
      </c>
      <c r="C14" s="30">
        <f>'С-Курильск'!G4</f>
        <v>98</v>
      </c>
    </row>
    <row r="15" spans="1:3" ht="15.75" x14ac:dyDescent="0.25">
      <c r="A15" s="18">
        <v>12</v>
      </c>
      <c r="B15" s="19" t="s">
        <v>607</v>
      </c>
      <c r="C15" s="30">
        <f>Смирных!G10</f>
        <v>418</v>
      </c>
    </row>
    <row r="16" spans="1:3" ht="15.75" x14ac:dyDescent="0.25">
      <c r="A16" s="18">
        <v>13</v>
      </c>
      <c r="B16" s="19" t="s">
        <v>608</v>
      </c>
      <c r="C16" s="30">
        <f>Томари!G9</f>
        <v>315</v>
      </c>
    </row>
    <row r="17" spans="1:3" ht="15.75" x14ac:dyDescent="0.25">
      <c r="A17" s="18">
        <v>14</v>
      </c>
      <c r="B17" s="19" t="s">
        <v>609</v>
      </c>
      <c r="C17" s="30">
        <f>Тымовск!G15</f>
        <v>675</v>
      </c>
    </row>
    <row r="18" spans="1:3" ht="15.75" x14ac:dyDescent="0.25">
      <c r="A18" s="18">
        <v>15</v>
      </c>
      <c r="B18" s="19" t="s">
        <v>610</v>
      </c>
      <c r="C18" s="30">
        <f>Углегорск!G14</f>
        <v>820</v>
      </c>
    </row>
    <row r="19" spans="1:3" ht="15.75" x14ac:dyDescent="0.25">
      <c r="A19" s="18">
        <v>16</v>
      </c>
      <c r="B19" s="19" t="s">
        <v>611</v>
      </c>
      <c r="C19" s="30">
        <f>Холмск!G18</f>
        <v>1412</v>
      </c>
    </row>
    <row r="20" spans="1:3" ht="15.75" x14ac:dyDescent="0.25">
      <c r="A20" s="18">
        <v>17</v>
      </c>
      <c r="B20" s="19" t="s">
        <v>612</v>
      </c>
      <c r="C20" s="30">
        <f>'Ю-Курильск'!G11</f>
        <v>539</v>
      </c>
    </row>
    <row r="21" spans="1:3" ht="15.75" x14ac:dyDescent="0.25">
      <c r="A21" s="18">
        <v>18</v>
      </c>
      <c r="B21" s="19" t="s">
        <v>34</v>
      </c>
      <c r="C21" s="30">
        <f>'Ю-Сахалинск'!$G$56</f>
        <v>11878</v>
      </c>
    </row>
    <row r="22" spans="1:3" ht="18.75" customHeight="1" x14ac:dyDescent="0.25">
      <c r="A22" s="13"/>
      <c r="B22" s="20" t="s">
        <v>109</v>
      </c>
      <c r="C22" s="31">
        <f>SUM(C4:C21)</f>
        <v>23804</v>
      </c>
    </row>
  </sheetData>
  <mergeCells count="1">
    <mergeCell ref="A2:C2"/>
  </mergeCells>
  <pageMargins left="0.7" right="0.7" top="0.75" bottom="0.75" header="0.3" footer="0.3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 tint="0.39997558519241921"/>
  </sheetPr>
  <dimension ref="A1:D43"/>
  <sheetViews>
    <sheetView topLeftCell="A13" workbookViewId="0">
      <selection activeCell="H26" sqref="H26"/>
    </sheetView>
  </sheetViews>
  <sheetFormatPr defaultColWidth="8.85546875" defaultRowHeight="15" x14ac:dyDescent="0.25"/>
  <cols>
    <col min="1" max="1" width="4.42578125" style="14" customWidth="1"/>
    <col min="2" max="2" width="52.85546875" bestFit="1" customWidth="1"/>
    <col min="3" max="3" width="14.28515625" customWidth="1"/>
    <col min="4" max="4" width="16.42578125" customWidth="1"/>
    <col min="10" max="11" width="8.85546875" customWidth="1"/>
    <col min="12" max="12" width="15.28515625" customWidth="1"/>
    <col min="13" max="13" width="15.42578125" customWidth="1"/>
    <col min="14" max="14" width="13.140625" customWidth="1"/>
  </cols>
  <sheetData>
    <row r="1" spans="1:4" x14ac:dyDescent="0.25">
      <c r="A1" s="139" t="s">
        <v>110</v>
      </c>
      <c r="B1" s="139"/>
      <c r="C1" s="139"/>
      <c r="D1" s="139"/>
    </row>
    <row r="2" spans="1:4" ht="38.25" x14ac:dyDescent="0.25">
      <c r="A2" s="15"/>
      <c r="B2" s="16" t="s">
        <v>35</v>
      </c>
      <c r="C2" s="17" t="s">
        <v>614</v>
      </c>
      <c r="D2" s="17" t="s">
        <v>49</v>
      </c>
    </row>
    <row r="3" spans="1:4" ht="20.100000000000001" customHeight="1" x14ac:dyDescent="0.25">
      <c r="A3" s="21">
        <v>11</v>
      </c>
      <c r="B3" s="22" t="s">
        <v>606</v>
      </c>
      <c r="C3" s="29">
        <f>'С-Курильск'!Y6</f>
        <v>18</v>
      </c>
      <c r="D3" s="29">
        <f>'С-Курильск'!Z6</f>
        <v>100</v>
      </c>
    </row>
    <row r="4" spans="1:4" ht="20.100000000000001" customHeight="1" x14ac:dyDescent="0.25">
      <c r="A4" s="21">
        <v>6</v>
      </c>
      <c r="B4" s="22" t="s">
        <v>602</v>
      </c>
      <c r="C4" s="29">
        <f>Макаров!Y10</f>
        <v>18</v>
      </c>
      <c r="D4" s="29">
        <f>Макаров!Z10</f>
        <v>100</v>
      </c>
    </row>
    <row r="5" spans="1:4" ht="20.100000000000001" customHeight="1" x14ac:dyDescent="0.25">
      <c r="A5" s="21">
        <v>7</v>
      </c>
      <c r="B5" s="22" t="s">
        <v>597</v>
      </c>
      <c r="C5" s="29">
        <f>Невельск!Y12</f>
        <v>18</v>
      </c>
      <c r="D5" s="29">
        <f>Невельск!Z12</f>
        <v>100</v>
      </c>
    </row>
    <row r="6" spans="1:4" ht="20.100000000000001" customHeight="1" x14ac:dyDescent="0.25">
      <c r="A6" s="21">
        <v>12</v>
      </c>
      <c r="B6" s="22" t="s">
        <v>607</v>
      </c>
      <c r="C6" s="29">
        <f>Смирных!Y12</f>
        <v>18</v>
      </c>
      <c r="D6" s="29">
        <f>Смирных!Z12</f>
        <v>100</v>
      </c>
    </row>
    <row r="7" spans="1:4" ht="20.100000000000001" customHeight="1" x14ac:dyDescent="0.25">
      <c r="A7" s="21">
        <v>17</v>
      </c>
      <c r="B7" s="22" t="s">
        <v>612</v>
      </c>
      <c r="C7" s="29">
        <f>'Ю-Курильск'!Y13</f>
        <v>18</v>
      </c>
      <c r="D7" s="29">
        <f>'Ю-Курильск'!Z13</f>
        <v>100</v>
      </c>
    </row>
    <row r="8" spans="1:4" ht="20.100000000000001" customHeight="1" x14ac:dyDescent="0.25">
      <c r="A8" s="21">
        <v>9</v>
      </c>
      <c r="B8" s="22" t="s">
        <v>604</v>
      </c>
      <c r="C8" s="29">
        <f>Оха!Y12</f>
        <v>18</v>
      </c>
      <c r="D8" s="29">
        <f>Оха!Z12</f>
        <v>100</v>
      </c>
    </row>
    <row r="9" spans="1:4" ht="20.100000000000001" customHeight="1" x14ac:dyDescent="0.25">
      <c r="A9" s="21">
        <v>15</v>
      </c>
      <c r="B9" s="22" t="s">
        <v>610</v>
      </c>
      <c r="C9" s="29">
        <f>Углегорск!Y16</f>
        <v>18</v>
      </c>
      <c r="D9" s="29">
        <f>Углегорск!Z16</f>
        <v>100</v>
      </c>
    </row>
    <row r="10" spans="1:4" ht="20.100000000000001" customHeight="1" x14ac:dyDescent="0.25">
      <c r="A10" s="21">
        <v>1</v>
      </c>
      <c r="B10" s="22" t="s">
        <v>593</v>
      </c>
      <c r="C10" s="29">
        <f>Анива!Y16</f>
        <v>17.90909090909091</v>
      </c>
      <c r="D10" s="29">
        <f>Анива!Z16</f>
        <v>99</v>
      </c>
    </row>
    <row r="11" spans="1:4" ht="20.100000000000001" customHeight="1" x14ac:dyDescent="0.25">
      <c r="A11" s="21">
        <v>16</v>
      </c>
      <c r="B11" s="22" t="s">
        <v>611</v>
      </c>
      <c r="C11" s="29">
        <f>Холмск!Y20</f>
        <v>17.8</v>
      </c>
      <c r="D11" s="29">
        <f>Холмск!Z20</f>
        <v>99</v>
      </c>
    </row>
    <row r="12" spans="1:4" ht="20.100000000000001" customHeight="1" x14ac:dyDescent="0.25">
      <c r="A12" s="21">
        <v>10</v>
      </c>
      <c r="B12" s="22" t="s">
        <v>605</v>
      </c>
      <c r="C12" s="29">
        <f>Поронайск!Y15</f>
        <v>17.888888888888889</v>
      </c>
      <c r="D12" s="29">
        <f>Поронайск!Z15</f>
        <v>99</v>
      </c>
    </row>
    <row r="13" spans="1:4" ht="20.100000000000001" customHeight="1" x14ac:dyDescent="0.25">
      <c r="A13" s="21">
        <v>18</v>
      </c>
      <c r="B13" s="22" t="s">
        <v>613</v>
      </c>
      <c r="C13" s="29">
        <f>'Ю-Сахалинск'!Y58</f>
        <v>17.69811320754717</v>
      </c>
      <c r="D13" s="29">
        <f>'Ю-Сахалинск'!Z58</f>
        <v>98</v>
      </c>
    </row>
    <row r="14" spans="1:4" ht="20.100000000000001" customHeight="1" x14ac:dyDescent="0.25">
      <c r="A14" s="21">
        <v>2</v>
      </c>
      <c r="B14" s="22" t="s">
        <v>592</v>
      </c>
      <c r="C14" s="29">
        <f>'А-Сах'!Y10</f>
        <v>17.600000000000001</v>
      </c>
      <c r="D14" s="29">
        <f>'А-Сах'!Z10</f>
        <v>98</v>
      </c>
    </row>
    <row r="15" spans="1:4" ht="20.100000000000001" customHeight="1" x14ac:dyDescent="0.25">
      <c r="A15" s="21">
        <v>14</v>
      </c>
      <c r="B15" s="22" t="s">
        <v>609</v>
      </c>
      <c r="C15" s="29">
        <f>Тымовск!Y17</f>
        <v>17.5</v>
      </c>
      <c r="D15" s="29">
        <f>Тымовск!Z17</f>
        <v>97</v>
      </c>
    </row>
    <row r="16" spans="1:4" ht="20.100000000000001" customHeight="1" x14ac:dyDescent="0.25">
      <c r="A16" s="21">
        <v>5</v>
      </c>
      <c r="B16" s="22" t="s">
        <v>596</v>
      </c>
      <c r="C16" s="29">
        <f>Курильск!Y9</f>
        <v>17.5</v>
      </c>
      <c r="D16" s="29">
        <f>Курильск!Z9</f>
        <v>97</v>
      </c>
    </row>
    <row r="17" spans="1:4" ht="20.100000000000001" customHeight="1" x14ac:dyDescent="0.25">
      <c r="A17" s="21">
        <v>4</v>
      </c>
      <c r="B17" s="22" t="s">
        <v>595</v>
      </c>
      <c r="C17" s="29">
        <f>Корсаков!Y19</f>
        <v>17.357142857142858</v>
      </c>
      <c r="D17" s="29">
        <f>Корсаков!Z19</f>
        <v>96</v>
      </c>
    </row>
    <row r="18" spans="1:4" ht="20.100000000000001" customHeight="1" x14ac:dyDescent="0.25">
      <c r="A18" s="21">
        <v>8</v>
      </c>
      <c r="B18" s="22" t="s">
        <v>603</v>
      </c>
      <c r="C18" s="29">
        <f>Ноглики!Y13</f>
        <v>16.875</v>
      </c>
      <c r="D18" s="29">
        <f>Ноглики!Z13</f>
        <v>94</v>
      </c>
    </row>
    <row r="19" spans="1:4" ht="20.100000000000001" customHeight="1" x14ac:dyDescent="0.25">
      <c r="A19" s="21">
        <v>3</v>
      </c>
      <c r="B19" s="22" t="s">
        <v>594</v>
      </c>
      <c r="C19" s="29">
        <f>Долинск!Y16</f>
        <v>16.181818181818183</v>
      </c>
      <c r="D19" s="29">
        <f>Долинск!Z16</f>
        <v>90</v>
      </c>
    </row>
    <row r="20" spans="1:4" ht="20.100000000000001" customHeight="1" x14ac:dyDescent="0.25">
      <c r="A20" s="21">
        <v>13</v>
      </c>
      <c r="B20" s="22" t="s">
        <v>608</v>
      </c>
      <c r="C20" s="29">
        <f>Томари!Y11</f>
        <v>17.833333333333332</v>
      </c>
      <c r="D20" s="29">
        <f>Томари!Z11</f>
        <v>89</v>
      </c>
    </row>
    <row r="25" spans="1:4" x14ac:dyDescent="0.25">
      <c r="A25"/>
      <c r="C25" s="44"/>
      <c r="D25" s="44"/>
    </row>
    <row r="26" spans="1:4" x14ac:dyDescent="0.25">
      <c r="A26"/>
      <c r="C26" s="44"/>
      <c r="D26" s="44"/>
    </row>
    <row r="27" spans="1:4" x14ac:dyDescent="0.25">
      <c r="A27"/>
      <c r="C27" s="44"/>
      <c r="D27" s="44"/>
    </row>
    <row r="28" spans="1:4" x14ac:dyDescent="0.25">
      <c r="A28"/>
      <c r="C28" s="44"/>
      <c r="D28" s="44"/>
    </row>
    <row r="29" spans="1:4" x14ac:dyDescent="0.25">
      <c r="A29"/>
      <c r="C29" s="44"/>
      <c r="D29" s="44"/>
    </row>
    <row r="30" spans="1:4" x14ac:dyDescent="0.25">
      <c r="A30"/>
      <c r="C30" s="44"/>
      <c r="D30" s="44"/>
    </row>
    <row r="31" spans="1:4" x14ac:dyDescent="0.25">
      <c r="A31"/>
      <c r="C31" s="44"/>
      <c r="D31" s="44"/>
    </row>
    <row r="32" spans="1:4" x14ac:dyDescent="0.25">
      <c r="A32"/>
      <c r="C32" s="44"/>
      <c r="D32" s="44"/>
    </row>
    <row r="33" spans="1:4" x14ac:dyDescent="0.25">
      <c r="A33"/>
      <c r="C33" s="44"/>
      <c r="D33" s="44"/>
    </row>
    <row r="34" spans="1:4" x14ac:dyDescent="0.25">
      <c r="A34"/>
      <c r="C34" s="44"/>
      <c r="D34" s="44"/>
    </row>
    <row r="35" spans="1:4" x14ac:dyDescent="0.25">
      <c r="A35"/>
      <c r="C35" s="44"/>
      <c r="D35" s="44"/>
    </row>
    <row r="36" spans="1:4" x14ac:dyDescent="0.25">
      <c r="A36"/>
      <c r="C36" s="44"/>
      <c r="D36" s="44"/>
    </row>
    <row r="37" spans="1:4" x14ac:dyDescent="0.25">
      <c r="A37"/>
      <c r="C37" s="44"/>
      <c r="D37" s="44"/>
    </row>
    <row r="38" spans="1:4" x14ac:dyDescent="0.25">
      <c r="A38"/>
      <c r="C38" s="44"/>
      <c r="D38" s="44"/>
    </row>
    <row r="39" spans="1:4" x14ac:dyDescent="0.25">
      <c r="A39"/>
      <c r="C39" s="44"/>
      <c r="D39" s="44"/>
    </row>
    <row r="40" spans="1:4" x14ac:dyDescent="0.25">
      <c r="A40"/>
      <c r="C40" s="44"/>
      <c r="D40" s="44"/>
    </row>
    <row r="41" spans="1:4" x14ac:dyDescent="0.25">
      <c r="A41"/>
      <c r="C41" s="44"/>
      <c r="D41" s="44"/>
    </row>
    <row r="42" spans="1:4" x14ac:dyDescent="0.25">
      <c r="A42"/>
      <c r="C42" s="44"/>
      <c r="D42" s="44"/>
    </row>
    <row r="43" spans="1:4" x14ac:dyDescent="0.25">
      <c r="A43"/>
    </row>
  </sheetData>
  <autoFilter ref="A2:D20">
    <sortState ref="A3:D20">
      <sortCondition descending="1" ref="D3"/>
    </sortState>
  </autoFilter>
  <sortState ref="A3:D20">
    <sortCondition descending="1" ref="D3"/>
  </sortState>
  <mergeCells count="1">
    <mergeCell ref="A1:D1"/>
  </mergeCells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0000"/>
  </sheetPr>
  <dimension ref="A1:EY198"/>
  <sheetViews>
    <sheetView tabSelected="1" zoomScale="60" zoomScaleNormal="60" zoomScalePageLayoutView="64" workbookViewId="0">
      <pane xSplit="3" ySplit="1" topLeftCell="D2" activePane="bottomRight" state="frozen"/>
      <selection activeCell="I221" sqref="I221"/>
      <selection pane="topRight" activeCell="I221" sqref="I221"/>
      <selection pane="bottomLeft" activeCell="I221" sqref="I221"/>
      <selection pane="bottomRight" activeCell="T63" sqref="T63"/>
    </sheetView>
  </sheetViews>
  <sheetFormatPr defaultColWidth="8.85546875" defaultRowHeight="15" x14ac:dyDescent="0.25"/>
  <cols>
    <col min="1" max="1" width="39.28515625" customWidth="1"/>
    <col min="2" max="2" width="4.85546875" bestFit="1" customWidth="1"/>
    <col min="3" max="3" width="51.7109375" hidden="1" customWidth="1"/>
    <col min="4" max="4" width="32" customWidth="1"/>
    <col min="5" max="5" width="16.85546875" customWidth="1"/>
    <col min="6" max="6" width="5.7109375" bestFit="1" customWidth="1"/>
    <col min="7" max="7" width="11.85546875" customWidth="1"/>
    <col min="8" max="8" width="10.140625" customWidth="1"/>
    <col min="9" max="9" width="11" customWidth="1"/>
    <col min="10" max="10" width="6" customWidth="1"/>
    <col min="11" max="11" width="14" customWidth="1"/>
    <col min="12" max="12" width="6.28515625" customWidth="1"/>
    <col min="13" max="14" width="15.7109375" customWidth="1"/>
    <col min="15" max="15" width="12" customWidth="1"/>
    <col min="16" max="16" width="17.42578125" customWidth="1"/>
    <col min="17" max="17" width="17.7109375" customWidth="1"/>
    <col min="18" max="18" width="11.85546875" customWidth="1"/>
    <col min="19" max="19" width="12.42578125" customWidth="1"/>
    <col min="20" max="20" width="12" customWidth="1"/>
    <col min="21" max="21" width="11.85546875" customWidth="1"/>
    <col min="22" max="22" width="12.140625" customWidth="1"/>
    <col min="23" max="23" width="17" customWidth="1"/>
    <col min="24" max="24" width="19.5703125" customWidth="1"/>
  </cols>
  <sheetData>
    <row r="1" spans="1:26" s="23" customFormat="1" ht="120" x14ac:dyDescent="0.25">
      <c r="A1" s="24" t="s">
        <v>35</v>
      </c>
      <c r="B1" s="25"/>
      <c r="C1" s="26" t="s">
        <v>36</v>
      </c>
      <c r="D1" s="26" t="s">
        <v>238</v>
      </c>
      <c r="E1" s="1" t="s">
        <v>37</v>
      </c>
      <c r="F1" s="5" t="s">
        <v>42</v>
      </c>
      <c r="G1" s="1" t="s">
        <v>40</v>
      </c>
      <c r="H1" s="1" t="s">
        <v>39</v>
      </c>
      <c r="I1" s="1" t="s">
        <v>38</v>
      </c>
      <c r="J1" s="5" t="s">
        <v>41</v>
      </c>
      <c r="K1" s="1" t="s">
        <v>43</v>
      </c>
      <c r="L1" s="5" t="s">
        <v>44</v>
      </c>
      <c r="M1" s="1" t="s">
        <v>653</v>
      </c>
      <c r="N1" s="1" t="s">
        <v>654</v>
      </c>
      <c r="O1" s="5" t="s">
        <v>581</v>
      </c>
      <c r="P1" s="1" t="s">
        <v>45</v>
      </c>
      <c r="Q1" s="1" t="s">
        <v>46</v>
      </c>
      <c r="R1" s="8" t="s">
        <v>48</v>
      </c>
      <c r="S1" s="5" t="s">
        <v>47</v>
      </c>
      <c r="T1" s="1" t="s">
        <v>219</v>
      </c>
      <c r="U1" s="1" t="s">
        <v>220</v>
      </c>
      <c r="V1" s="5" t="s">
        <v>221</v>
      </c>
      <c r="W1" s="1" t="s">
        <v>223</v>
      </c>
      <c r="X1" s="1" t="s">
        <v>222</v>
      </c>
      <c r="Y1" s="7" t="s">
        <v>614</v>
      </c>
      <c r="Z1" s="7" t="s">
        <v>49</v>
      </c>
    </row>
    <row r="2" spans="1:26" s="23" customFormat="1" x14ac:dyDescent="0.25">
      <c r="A2" s="4" t="s">
        <v>655</v>
      </c>
      <c r="B2" s="27"/>
      <c r="C2" s="28"/>
      <c r="D2" s="28"/>
      <c r="E2" s="3"/>
      <c r="F2" s="6">
        <v>2</v>
      </c>
      <c r="G2" s="3"/>
      <c r="H2" s="3"/>
      <c r="I2" s="3"/>
      <c r="J2" s="6">
        <v>2</v>
      </c>
      <c r="K2" s="3"/>
      <c r="L2" s="6">
        <v>4</v>
      </c>
      <c r="M2" s="3">
        <v>2</v>
      </c>
      <c r="N2" s="117">
        <v>2</v>
      </c>
      <c r="O2" s="6">
        <v>4</v>
      </c>
      <c r="P2" s="3"/>
      <c r="Q2" s="3"/>
      <c r="R2" s="3"/>
      <c r="S2" s="6">
        <v>4</v>
      </c>
      <c r="T2" s="3"/>
      <c r="U2" s="3"/>
      <c r="V2" s="6">
        <v>2</v>
      </c>
      <c r="W2" s="3"/>
      <c r="X2" s="3"/>
      <c r="Y2" s="6">
        <f>F2+J2+L2+O2+S2+V2</f>
        <v>18</v>
      </c>
      <c r="Z2" s="6">
        <v>100</v>
      </c>
    </row>
    <row r="3" spans="1:26" s="33" customFormat="1" ht="38.25" customHeight="1" x14ac:dyDescent="0.25">
      <c r="A3" s="107" t="s">
        <v>592</v>
      </c>
      <c r="B3" s="73">
        <v>1</v>
      </c>
      <c r="C3" s="108" t="s">
        <v>121</v>
      </c>
      <c r="D3" s="108" t="s">
        <v>239</v>
      </c>
      <c r="E3" s="73" t="s">
        <v>615</v>
      </c>
      <c r="F3" s="68">
        <f>IF(E3="25/26",2,0)</f>
        <v>2</v>
      </c>
      <c r="G3" s="125">
        <v>92</v>
      </c>
      <c r="H3" s="125">
        <v>5</v>
      </c>
      <c r="I3" s="90">
        <v>5</v>
      </c>
      <c r="J3" s="68">
        <f>IF(ABS((H3-I3)/I3)&lt;=0.1,2,IF(AND(ABS((H3-I3)/I3)&gt;0.1,ABS((H3-I3)/I3)&lt;=0.2),1,0))</f>
        <v>2</v>
      </c>
      <c r="K3" s="69">
        <v>100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92</v>
      </c>
      <c r="Q3" s="43">
        <v>92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125">
        <v>83</v>
      </c>
      <c r="U3" s="125">
        <v>100</v>
      </c>
      <c r="V3" s="68">
        <f>IF(U3&gt;=90,2,IF(U3&gt;=80,1,0))</f>
        <v>2</v>
      </c>
      <c r="W3" s="75">
        <v>12</v>
      </c>
      <c r="X3" s="75">
        <v>2</v>
      </c>
      <c r="Y3" s="72">
        <f t="shared" ref="Y3:Y43" si="0">F3+J3+L3+O3+S3+V3</f>
        <v>18</v>
      </c>
      <c r="Z3" s="72">
        <f>ROUND(Y3/$Y$2*100,0)</f>
        <v>100</v>
      </c>
    </row>
    <row r="4" spans="1:26" s="33" customFormat="1" ht="42.75" customHeight="1" x14ac:dyDescent="0.25">
      <c r="A4" s="107" t="s">
        <v>592</v>
      </c>
      <c r="B4" s="73">
        <v>2</v>
      </c>
      <c r="C4" s="108" t="s">
        <v>585</v>
      </c>
      <c r="D4" s="108" t="s">
        <v>589</v>
      </c>
      <c r="E4" s="73" t="s">
        <v>615</v>
      </c>
      <c r="F4" s="68">
        <f>IF(E4="25/26",2,0)</f>
        <v>2</v>
      </c>
      <c r="G4" s="125">
        <v>142</v>
      </c>
      <c r="H4" s="125">
        <v>9</v>
      </c>
      <c r="I4" s="90">
        <v>9</v>
      </c>
      <c r="J4" s="68">
        <f>IF(ABS((H4-I4)/I4)&lt;=0.1,2,IF(AND(ABS((H4-I4)/I4)&gt;0.1,ABS((H4-I4)/I4)&lt;=0.2),1,0))</f>
        <v>2</v>
      </c>
      <c r="K4" s="69">
        <v>100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140</v>
      </c>
      <c r="Q4" s="43">
        <v>140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125">
        <v>141</v>
      </c>
      <c r="U4" s="125">
        <v>100</v>
      </c>
      <c r="V4" s="68">
        <f>IF(U4&gt;=90,2,IF(U4&gt;=80,1,0))</f>
        <v>2</v>
      </c>
      <c r="W4" s="75">
        <v>96</v>
      </c>
      <c r="X4" s="75">
        <v>2</v>
      </c>
      <c r="Y4" s="72">
        <f t="shared" si="0"/>
        <v>18</v>
      </c>
      <c r="Z4" s="72">
        <f>ROUND(Y4/$Y$2*100,0)</f>
        <v>100</v>
      </c>
    </row>
    <row r="5" spans="1:26" s="33" customFormat="1" ht="30" customHeight="1" x14ac:dyDescent="0.25">
      <c r="A5" s="107" t="s">
        <v>592</v>
      </c>
      <c r="B5" s="73">
        <v>3</v>
      </c>
      <c r="C5" s="108" t="s">
        <v>218</v>
      </c>
      <c r="D5" s="108" t="s">
        <v>265</v>
      </c>
      <c r="E5" s="73" t="s">
        <v>615</v>
      </c>
      <c r="F5" s="68">
        <f>IF(E5="25/26",2,0)</f>
        <v>2</v>
      </c>
      <c r="G5" s="125">
        <v>5</v>
      </c>
      <c r="H5" s="125">
        <v>1</v>
      </c>
      <c r="I5" s="121">
        <v>1</v>
      </c>
      <c r="J5" s="68">
        <f>IF(ABS((H5-I5)/I5)&lt;=0.1,2,IF(AND(ABS((H5-I5)/I5)&gt;0.1,ABS((H5-I5)/I5)&lt;=0.2),1,0))</f>
        <v>2</v>
      </c>
      <c r="K5" s="69">
        <v>100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4</v>
      </c>
      <c r="Q5" s="43">
        <v>4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125">
        <v>4</v>
      </c>
      <c r="U5" s="125">
        <v>100</v>
      </c>
      <c r="V5" s="68">
        <f>IF(U5&gt;=90,2,IF(U5&gt;=80,1,0))</f>
        <v>2</v>
      </c>
      <c r="W5" s="134">
        <v>13</v>
      </c>
      <c r="X5" s="134">
        <v>0</v>
      </c>
      <c r="Y5" s="72">
        <f t="shared" si="0"/>
        <v>18</v>
      </c>
      <c r="Z5" s="72">
        <f>ROUND(Y5/$Y$2*100,0)</f>
        <v>100</v>
      </c>
    </row>
    <row r="6" spans="1:26" s="33" customFormat="1" ht="35.25" customHeight="1" x14ac:dyDescent="0.25">
      <c r="A6" s="107" t="s">
        <v>592</v>
      </c>
      <c r="B6" s="73">
        <v>4</v>
      </c>
      <c r="C6" s="108" t="s">
        <v>120</v>
      </c>
      <c r="D6" s="108" t="s">
        <v>240</v>
      </c>
      <c r="E6" s="73" t="s">
        <v>615</v>
      </c>
      <c r="F6" s="68">
        <f>IF(E6="25/26",2,0)</f>
        <v>2</v>
      </c>
      <c r="G6" s="125">
        <v>131</v>
      </c>
      <c r="H6" s="125">
        <v>10</v>
      </c>
      <c r="I6" s="122">
        <v>10</v>
      </c>
      <c r="J6" s="68">
        <f>IF(ABS((H6-I6)/I6)&lt;=0.1,2,IF(AND(ABS((H6-I6)/I6)&gt;0.1,ABS((H6-I6)/I6)&lt;=0.2),1,0))</f>
        <v>2</v>
      </c>
      <c r="K6" s="69">
        <v>91.666666666666657</v>
      </c>
      <c r="L6" s="68">
        <f>IF(K6&gt;90,4,IF(AND(K6&gt;80,K6&lt;=90),3,IF(AND(K6&gt;=50,K6&lt;=80),2,IF(AND(K6&gt;=10,K6&lt;50),1,0))))</f>
        <v>4</v>
      </c>
      <c r="M6" s="70">
        <v>1</v>
      </c>
      <c r="N6" s="70">
        <v>1</v>
      </c>
      <c r="O6" s="68">
        <f>SUM(M6:N6)</f>
        <v>2</v>
      </c>
      <c r="P6" s="43">
        <v>123</v>
      </c>
      <c r="Q6" s="43">
        <v>123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125">
        <v>116</v>
      </c>
      <c r="U6" s="125">
        <v>93</v>
      </c>
      <c r="V6" s="68">
        <f>IF(U6&gt;=90,2,IF(U6&gt;=80,1,0))</f>
        <v>2</v>
      </c>
      <c r="W6" s="135">
        <v>45</v>
      </c>
      <c r="X6" s="135">
        <v>2</v>
      </c>
      <c r="Y6" s="72">
        <f t="shared" si="0"/>
        <v>16</v>
      </c>
      <c r="Z6" s="72">
        <f>ROUND(Y6/$Y$2*100,0)</f>
        <v>89</v>
      </c>
    </row>
    <row r="7" spans="1:26" s="33" customFormat="1" ht="30" customHeight="1" x14ac:dyDescent="0.25">
      <c r="A7" s="107" t="s">
        <v>592</v>
      </c>
      <c r="B7" s="73">
        <v>5</v>
      </c>
      <c r="C7" s="108" t="s">
        <v>122</v>
      </c>
      <c r="D7" s="108" t="s">
        <v>241</v>
      </c>
      <c r="E7" s="73" t="s">
        <v>615</v>
      </c>
      <c r="F7" s="68">
        <f>IF(E7="25/26",2,0)</f>
        <v>2</v>
      </c>
      <c r="G7" s="45">
        <v>15</v>
      </c>
      <c r="H7" s="45">
        <v>2</v>
      </c>
      <c r="I7" s="66">
        <v>2</v>
      </c>
      <c r="J7" s="68">
        <f>IF(ABS((H7-I7)/I7)&lt;=0.1,2,IF(AND(ABS((H7-I7)/I7)&gt;0.1,ABS((H7-I7)/I7)&lt;=0.2),1,0))</f>
        <v>2</v>
      </c>
      <c r="K7" s="69">
        <v>91.666666666666657</v>
      </c>
      <c r="L7" s="68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43">
        <v>11</v>
      </c>
      <c r="Q7" s="43">
        <v>11</v>
      </c>
      <c r="R7" s="71">
        <f>ROUND(Q7/P7*100,0)</f>
        <v>100</v>
      </c>
      <c r="S7" s="68">
        <f>IF(R7&gt;90,4,IF(AND(R7&gt;80,R7&lt;=90),3,IF(AND(R7&gt;=50,R7&lt;=80),2,IF(AND(R7&gt;=10,R7&lt;50),1,0))))</f>
        <v>4</v>
      </c>
      <c r="T7" s="125">
        <v>14</v>
      </c>
      <c r="U7" s="125">
        <v>100</v>
      </c>
      <c r="V7" s="68">
        <f>IF(U7&gt;=90,2,IF(U7&gt;=80,1,0))</f>
        <v>2</v>
      </c>
      <c r="W7" s="123">
        <v>32</v>
      </c>
      <c r="X7" s="123">
        <v>14</v>
      </c>
      <c r="Y7" s="72">
        <f t="shared" si="0"/>
        <v>18</v>
      </c>
      <c r="Z7" s="72">
        <f>ROUND(Y7/$Y$2*100,0)</f>
        <v>100</v>
      </c>
    </row>
    <row r="8" spans="1:26" s="145" customFormat="1" ht="30" customHeight="1" x14ac:dyDescent="0.2">
      <c r="A8" s="107" t="s">
        <v>593</v>
      </c>
      <c r="B8" s="73">
        <v>6</v>
      </c>
      <c r="C8" s="108" t="s">
        <v>0</v>
      </c>
      <c r="D8" s="108" t="s">
        <v>244</v>
      </c>
      <c r="E8" s="73" t="s">
        <v>615</v>
      </c>
      <c r="F8" s="68">
        <f t="shared" ref="F8:F43" si="1">IF(E8="25/26",2,0)</f>
        <v>2</v>
      </c>
      <c r="G8" s="125">
        <v>148</v>
      </c>
      <c r="H8" s="125">
        <v>8</v>
      </c>
      <c r="I8" s="90">
        <v>8</v>
      </c>
      <c r="J8" s="68">
        <f t="shared" ref="J8:J43" si="2">IF(ABS((H8-I8)/I8)&lt;=0.1,2,IF(AND(ABS((H8-I8)/I8)&gt;0.1,ABS((H8-I8)/I8)&lt;=0.2),1,0))</f>
        <v>2</v>
      </c>
      <c r="K8" s="74">
        <v>100</v>
      </c>
      <c r="L8" s="68">
        <f t="shared" ref="L8:L43" si="3">IF(K8&gt;90,4,IF(AND(K8&gt;80,K8&lt;=90),3,IF(AND(K8&gt;=50,K8&lt;=80),2,IF(AND(K8&gt;=10,K8&lt;50),1,0))))</f>
        <v>4</v>
      </c>
      <c r="M8" s="70">
        <v>2</v>
      </c>
      <c r="N8" s="70">
        <v>2</v>
      </c>
      <c r="O8" s="68">
        <f t="shared" ref="O8:O43" si="4">SUM(M8:N8)</f>
        <v>4</v>
      </c>
      <c r="P8" s="43">
        <v>134</v>
      </c>
      <c r="Q8" s="43">
        <v>134</v>
      </c>
      <c r="R8" s="71">
        <f t="shared" ref="R8:R43" si="5">ROUND(Q8/P8*100,0)</f>
        <v>100</v>
      </c>
      <c r="S8" s="68">
        <f t="shared" ref="S8:S43" si="6">IF(R8&gt;90,4,IF(AND(R8&gt;80,R8&lt;=90),3,IF(AND(R8&gt;=50,R8&lt;=80),2,IF(AND(R8&gt;=10,R8&lt;50),1,0))))</f>
        <v>4</v>
      </c>
      <c r="T8" s="125">
        <v>237</v>
      </c>
      <c r="U8" s="125">
        <v>100</v>
      </c>
      <c r="V8" s="68">
        <f t="shared" ref="V8:V43" si="7">IF(U8&gt;=90,2,IF(U8&gt;=80,1,0))</f>
        <v>2</v>
      </c>
      <c r="W8" s="75">
        <v>39</v>
      </c>
      <c r="X8" s="75">
        <v>20</v>
      </c>
      <c r="Y8" s="72">
        <f t="shared" si="0"/>
        <v>18</v>
      </c>
      <c r="Z8" s="72">
        <f t="shared" ref="Z8:Z43" si="8">ROUND(Y8/$Y$2*100,0)</f>
        <v>100</v>
      </c>
    </row>
    <row r="9" spans="1:26" s="145" customFormat="1" ht="30" customHeight="1" x14ac:dyDescent="0.2">
      <c r="A9" s="107" t="s">
        <v>593</v>
      </c>
      <c r="B9" s="73">
        <v>7</v>
      </c>
      <c r="C9" s="108" t="s">
        <v>1</v>
      </c>
      <c r="D9" s="108" t="s">
        <v>264</v>
      </c>
      <c r="E9" s="73" t="s">
        <v>615</v>
      </c>
      <c r="F9" s="68">
        <f t="shared" si="1"/>
        <v>2</v>
      </c>
      <c r="G9" s="125">
        <v>196</v>
      </c>
      <c r="H9" s="125">
        <v>8</v>
      </c>
      <c r="I9" s="90">
        <v>8</v>
      </c>
      <c r="J9" s="68">
        <f t="shared" si="2"/>
        <v>2</v>
      </c>
      <c r="K9" s="74">
        <v>83.333333333333343</v>
      </c>
      <c r="L9" s="68">
        <f t="shared" si="3"/>
        <v>3</v>
      </c>
      <c r="M9" s="70">
        <v>2</v>
      </c>
      <c r="N9" s="70">
        <v>2</v>
      </c>
      <c r="O9" s="68">
        <f t="shared" si="4"/>
        <v>4</v>
      </c>
      <c r="P9" s="43">
        <v>175</v>
      </c>
      <c r="Q9" s="43">
        <v>175</v>
      </c>
      <c r="R9" s="71">
        <f t="shared" si="5"/>
        <v>100</v>
      </c>
      <c r="S9" s="68">
        <f t="shared" si="6"/>
        <v>4</v>
      </c>
      <c r="T9" s="125">
        <v>185</v>
      </c>
      <c r="U9" s="125">
        <v>100</v>
      </c>
      <c r="V9" s="68">
        <f t="shared" si="7"/>
        <v>2</v>
      </c>
      <c r="W9" s="75">
        <v>20</v>
      </c>
      <c r="X9" s="75">
        <v>1</v>
      </c>
      <c r="Y9" s="72">
        <f t="shared" si="0"/>
        <v>17</v>
      </c>
      <c r="Z9" s="72">
        <f t="shared" si="8"/>
        <v>94</v>
      </c>
    </row>
    <row r="10" spans="1:26" s="145" customFormat="1" ht="30" customHeight="1" x14ac:dyDescent="0.2">
      <c r="A10" s="107" t="s">
        <v>593</v>
      </c>
      <c r="B10" s="73">
        <v>8</v>
      </c>
      <c r="C10" s="108" t="s">
        <v>2</v>
      </c>
      <c r="D10" s="108" t="s">
        <v>242</v>
      </c>
      <c r="E10" s="73" t="s">
        <v>615</v>
      </c>
      <c r="F10" s="68">
        <f t="shared" si="1"/>
        <v>2</v>
      </c>
      <c r="G10" s="125">
        <v>126</v>
      </c>
      <c r="H10" s="125">
        <v>6</v>
      </c>
      <c r="I10" s="90">
        <v>6</v>
      </c>
      <c r="J10" s="68">
        <f t="shared" si="2"/>
        <v>2</v>
      </c>
      <c r="K10" s="74">
        <v>100</v>
      </c>
      <c r="L10" s="68">
        <f t="shared" si="3"/>
        <v>4</v>
      </c>
      <c r="M10" s="70">
        <v>2</v>
      </c>
      <c r="N10" s="70">
        <v>2</v>
      </c>
      <c r="O10" s="68">
        <f t="shared" si="4"/>
        <v>4</v>
      </c>
      <c r="P10" s="43">
        <v>107</v>
      </c>
      <c r="Q10" s="43">
        <v>107</v>
      </c>
      <c r="R10" s="71">
        <f t="shared" si="5"/>
        <v>100</v>
      </c>
      <c r="S10" s="68">
        <f t="shared" si="6"/>
        <v>4</v>
      </c>
      <c r="T10" s="125">
        <v>141</v>
      </c>
      <c r="U10" s="125">
        <v>100</v>
      </c>
      <c r="V10" s="68">
        <f t="shared" si="7"/>
        <v>2</v>
      </c>
      <c r="W10" s="75">
        <v>69</v>
      </c>
      <c r="X10" s="75">
        <v>5</v>
      </c>
      <c r="Y10" s="72">
        <f t="shared" si="0"/>
        <v>18</v>
      </c>
      <c r="Z10" s="72">
        <f t="shared" si="8"/>
        <v>100</v>
      </c>
    </row>
    <row r="11" spans="1:26" s="145" customFormat="1" ht="30" customHeight="1" x14ac:dyDescent="0.2">
      <c r="A11" s="107" t="s">
        <v>593</v>
      </c>
      <c r="B11" s="73">
        <v>9</v>
      </c>
      <c r="C11" s="108" t="s">
        <v>3</v>
      </c>
      <c r="D11" s="108" t="s">
        <v>262</v>
      </c>
      <c r="E11" s="73" t="s">
        <v>615</v>
      </c>
      <c r="F11" s="68">
        <f t="shared" si="1"/>
        <v>2</v>
      </c>
      <c r="G11" s="125">
        <v>75</v>
      </c>
      <c r="H11" s="125">
        <v>4</v>
      </c>
      <c r="I11" s="90">
        <v>4</v>
      </c>
      <c r="J11" s="68">
        <f t="shared" si="2"/>
        <v>2</v>
      </c>
      <c r="K11" s="74">
        <v>100</v>
      </c>
      <c r="L11" s="68">
        <f t="shared" si="3"/>
        <v>4</v>
      </c>
      <c r="M11" s="70">
        <v>2</v>
      </c>
      <c r="N11" s="70">
        <v>2</v>
      </c>
      <c r="O11" s="68">
        <f t="shared" si="4"/>
        <v>4</v>
      </c>
      <c r="P11" s="43">
        <v>73</v>
      </c>
      <c r="Q11" s="43">
        <v>73</v>
      </c>
      <c r="R11" s="71">
        <f t="shared" si="5"/>
        <v>100</v>
      </c>
      <c r="S11" s="68">
        <f t="shared" si="6"/>
        <v>4</v>
      </c>
      <c r="T11" s="45">
        <v>64</v>
      </c>
      <c r="U11" s="45">
        <v>100</v>
      </c>
      <c r="V11" s="68">
        <f t="shared" si="7"/>
        <v>2</v>
      </c>
      <c r="W11" s="75">
        <v>51</v>
      </c>
      <c r="X11" s="75">
        <v>3</v>
      </c>
      <c r="Y11" s="72">
        <f t="shared" si="0"/>
        <v>18</v>
      </c>
      <c r="Z11" s="72">
        <f t="shared" si="8"/>
        <v>100</v>
      </c>
    </row>
    <row r="12" spans="1:26" s="145" customFormat="1" ht="30" customHeight="1" x14ac:dyDescent="0.2">
      <c r="A12" s="107" t="s">
        <v>593</v>
      </c>
      <c r="B12" s="73">
        <v>10</v>
      </c>
      <c r="C12" s="108" t="s">
        <v>5</v>
      </c>
      <c r="D12" s="108" t="s">
        <v>266</v>
      </c>
      <c r="E12" s="73" t="s">
        <v>615</v>
      </c>
      <c r="F12" s="68">
        <f t="shared" si="1"/>
        <v>2</v>
      </c>
      <c r="G12" s="45">
        <v>21</v>
      </c>
      <c r="H12" s="45">
        <v>2</v>
      </c>
      <c r="I12" s="67">
        <v>2</v>
      </c>
      <c r="J12" s="68">
        <f t="shared" si="2"/>
        <v>2</v>
      </c>
      <c r="K12" s="74">
        <v>100</v>
      </c>
      <c r="L12" s="68">
        <f t="shared" si="3"/>
        <v>4</v>
      </c>
      <c r="M12" s="70">
        <v>2</v>
      </c>
      <c r="N12" s="70">
        <v>2</v>
      </c>
      <c r="O12" s="68">
        <f t="shared" si="4"/>
        <v>4</v>
      </c>
      <c r="P12" s="43">
        <v>16</v>
      </c>
      <c r="Q12" s="43">
        <v>16</v>
      </c>
      <c r="R12" s="71">
        <f t="shared" si="5"/>
        <v>100</v>
      </c>
      <c r="S12" s="68">
        <f t="shared" si="6"/>
        <v>4</v>
      </c>
      <c r="T12" s="45">
        <v>21</v>
      </c>
      <c r="U12" s="45">
        <v>100</v>
      </c>
      <c r="V12" s="68">
        <f t="shared" si="7"/>
        <v>2</v>
      </c>
      <c r="W12" s="75">
        <v>14</v>
      </c>
      <c r="X12" s="75">
        <v>2</v>
      </c>
      <c r="Y12" s="72">
        <f t="shared" si="0"/>
        <v>18</v>
      </c>
      <c r="Z12" s="72">
        <f t="shared" si="8"/>
        <v>100</v>
      </c>
    </row>
    <row r="13" spans="1:26" s="145" customFormat="1" ht="30" customHeight="1" x14ac:dyDescent="0.2">
      <c r="A13" s="107" t="s">
        <v>593</v>
      </c>
      <c r="B13" s="73">
        <v>11</v>
      </c>
      <c r="C13" s="108" t="s">
        <v>4</v>
      </c>
      <c r="D13" s="108" t="s">
        <v>263</v>
      </c>
      <c r="E13" s="73" t="s">
        <v>615</v>
      </c>
      <c r="F13" s="68">
        <f t="shared" si="1"/>
        <v>2</v>
      </c>
      <c r="G13" s="125">
        <v>31</v>
      </c>
      <c r="H13" s="125">
        <v>2</v>
      </c>
      <c r="I13" s="67">
        <v>2</v>
      </c>
      <c r="J13" s="68">
        <f t="shared" si="2"/>
        <v>2</v>
      </c>
      <c r="K13" s="74">
        <v>100</v>
      </c>
      <c r="L13" s="68">
        <f t="shared" si="3"/>
        <v>4</v>
      </c>
      <c r="M13" s="70">
        <v>2</v>
      </c>
      <c r="N13" s="70">
        <v>2</v>
      </c>
      <c r="O13" s="68">
        <f t="shared" si="4"/>
        <v>4</v>
      </c>
      <c r="P13" s="43">
        <v>31</v>
      </c>
      <c r="Q13" s="43">
        <v>31</v>
      </c>
      <c r="R13" s="71">
        <f t="shared" si="5"/>
        <v>100</v>
      </c>
      <c r="S13" s="68">
        <f t="shared" si="6"/>
        <v>4</v>
      </c>
      <c r="T13" s="125">
        <v>27</v>
      </c>
      <c r="U13" s="125">
        <v>100</v>
      </c>
      <c r="V13" s="68">
        <f t="shared" si="7"/>
        <v>2</v>
      </c>
      <c r="W13" s="75">
        <v>76</v>
      </c>
      <c r="X13" s="75">
        <v>21</v>
      </c>
      <c r="Y13" s="72">
        <f t="shared" si="0"/>
        <v>18</v>
      </c>
      <c r="Z13" s="72">
        <f t="shared" si="8"/>
        <v>100</v>
      </c>
    </row>
    <row r="14" spans="1:26" s="145" customFormat="1" ht="30" customHeight="1" x14ac:dyDescent="0.2">
      <c r="A14" s="107" t="s">
        <v>593</v>
      </c>
      <c r="B14" s="73">
        <v>12</v>
      </c>
      <c r="C14" s="108" t="s">
        <v>56</v>
      </c>
      <c r="D14" s="108" t="s">
        <v>243</v>
      </c>
      <c r="E14" s="73" t="s">
        <v>615</v>
      </c>
      <c r="F14" s="68">
        <f t="shared" si="1"/>
        <v>2</v>
      </c>
      <c r="G14" s="125">
        <v>158</v>
      </c>
      <c r="H14" s="125">
        <v>9</v>
      </c>
      <c r="I14" s="90">
        <v>9</v>
      </c>
      <c r="J14" s="68">
        <f t="shared" si="2"/>
        <v>2</v>
      </c>
      <c r="K14" s="74">
        <v>100</v>
      </c>
      <c r="L14" s="68">
        <f t="shared" si="3"/>
        <v>4</v>
      </c>
      <c r="M14" s="70">
        <v>2</v>
      </c>
      <c r="N14" s="70">
        <v>2</v>
      </c>
      <c r="O14" s="68">
        <f t="shared" si="4"/>
        <v>4</v>
      </c>
      <c r="P14" s="43">
        <v>108</v>
      </c>
      <c r="Q14" s="43">
        <v>108</v>
      </c>
      <c r="R14" s="71">
        <f t="shared" si="5"/>
        <v>100</v>
      </c>
      <c r="S14" s="68">
        <f t="shared" si="6"/>
        <v>4</v>
      </c>
      <c r="T14" s="125">
        <v>223</v>
      </c>
      <c r="U14" s="125">
        <v>100</v>
      </c>
      <c r="V14" s="68">
        <f t="shared" si="7"/>
        <v>2</v>
      </c>
      <c r="W14" s="75">
        <v>232</v>
      </c>
      <c r="X14" s="75">
        <v>14</v>
      </c>
      <c r="Y14" s="72">
        <f t="shared" si="0"/>
        <v>18</v>
      </c>
      <c r="Z14" s="72">
        <f t="shared" si="8"/>
        <v>100</v>
      </c>
    </row>
    <row r="15" spans="1:26" s="145" customFormat="1" ht="30" customHeight="1" x14ac:dyDescent="0.2">
      <c r="A15" s="107" t="s">
        <v>593</v>
      </c>
      <c r="B15" s="73">
        <v>13</v>
      </c>
      <c r="C15" s="108" t="s">
        <v>434</v>
      </c>
      <c r="D15" s="108" t="s">
        <v>642</v>
      </c>
      <c r="E15" s="73" t="s">
        <v>615</v>
      </c>
      <c r="F15" s="68">
        <f t="shared" si="1"/>
        <v>2</v>
      </c>
      <c r="G15" s="125">
        <v>180</v>
      </c>
      <c r="H15" s="125">
        <v>10</v>
      </c>
      <c r="I15" s="90">
        <v>10</v>
      </c>
      <c r="J15" s="68">
        <f t="shared" si="2"/>
        <v>2</v>
      </c>
      <c r="K15" s="74">
        <v>100</v>
      </c>
      <c r="L15" s="68">
        <f t="shared" si="3"/>
        <v>4</v>
      </c>
      <c r="M15" s="70">
        <v>2</v>
      </c>
      <c r="N15" s="70">
        <v>2</v>
      </c>
      <c r="O15" s="68">
        <f t="shared" si="4"/>
        <v>4</v>
      </c>
      <c r="P15" s="43">
        <v>157</v>
      </c>
      <c r="Q15" s="43">
        <v>157</v>
      </c>
      <c r="R15" s="71">
        <f t="shared" si="5"/>
        <v>100</v>
      </c>
      <c r="S15" s="68">
        <f t="shared" si="6"/>
        <v>4</v>
      </c>
      <c r="T15" s="125">
        <v>203</v>
      </c>
      <c r="U15" s="125">
        <v>100</v>
      </c>
      <c r="V15" s="68">
        <f t="shared" si="7"/>
        <v>2</v>
      </c>
      <c r="W15" s="75">
        <v>240</v>
      </c>
      <c r="X15" s="75">
        <v>43</v>
      </c>
      <c r="Y15" s="72">
        <f t="shared" si="0"/>
        <v>18</v>
      </c>
      <c r="Z15" s="72">
        <f t="shared" si="8"/>
        <v>100</v>
      </c>
    </row>
    <row r="16" spans="1:26" s="145" customFormat="1" ht="30" customHeight="1" x14ac:dyDescent="0.2">
      <c r="A16" s="107" t="s">
        <v>593</v>
      </c>
      <c r="B16" s="73">
        <v>14</v>
      </c>
      <c r="C16" s="108" t="s">
        <v>406</v>
      </c>
      <c r="D16" s="108" t="s">
        <v>407</v>
      </c>
      <c r="E16" s="73" t="s">
        <v>615</v>
      </c>
      <c r="F16" s="68">
        <f t="shared" si="1"/>
        <v>2</v>
      </c>
      <c r="G16" s="125">
        <v>288</v>
      </c>
      <c r="H16" s="125">
        <v>12</v>
      </c>
      <c r="I16" s="67">
        <v>12</v>
      </c>
      <c r="J16" s="68">
        <f t="shared" si="2"/>
        <v>2</v>
      </c>
      <c r="K16" s="74">
        <v>100</v>
      </c>
      <c r="L16" s="68">
        <f t="shared" si="3"/>
        <v>4</v>
      </c>
      <c r="M16" s="70">
        <v>2</v>
      </c>
      <c r="N16" s="70">
        <v>2</v>
      </c>
      <c r="O16" s="68">
        <f t="shared" si="4"/>
        <v>4</v>
      </c>
      <c r="P16" s="43">
        <v>254</v>
      </c>
      <c r="Q16" s="43">
        <v>254</v>
      </c>
      <c r="R16" s="71">
        <f t="shared" si="5"/>
        <v>100</v>
      </c>
      <c r="S16" s="68">
        <f t="shared" si="6"/>
        <v>4</v>
      </c>
      <c r="T16" s="125">
        <v>386</v>
      </c>
      <c r="U16" s="125">
        <v>100</v>
      </c>
      <c r="V16" s="68">
        <f t="shared" si="7"/>
        <v>2</v>
      </c>
      <c r="W16" s="75">
        <v>416</v>
      </c>
      <c r="X16" s="75">
        <v>28</v>
      </c>
      <c r="Y16" s="72">
        <f t="shared" si="0"/>
        <v>18</v>
      </c>
      <c r="Z16" s="72">
        <f t="shared" si="8"/>
        <v>100</v>
      </c>
    </row>
    <row r="17" spans="1:29" s="145" customFormat="1" ht="30" customHeight="1" x14ac:dyDescent="0.2">
      <c r="A17" s="107" t="s">
        <v>593</v>
      </c>
      <c r="B17" s="73">
        <v>15</v>
      </c>
      <c r="C17" s="108" t="s">
        <v>6</v>
      </c>
      <c r="D17" s="108" t="s">
        <v>267</v>
      </c>
      <c r="E17" s="73" t="s">
        <v>615</v>
      </c>
      <c r="F17" s="68">
        <f t="shared" si="1"/>
        <v>2</v>
      </c>
      <c r="G17" s="125">
        <v>29</v>
      </c>
      <c r="H17" s="125">
        <v>2</v>
      </c>
      <c r="I17" s="67">
        <v>2</v>
      </c>
      <c r="J17" s="68">
        <f t="shared" si="2"/>
        <v>2</v>
      </c>
      <c r="K17" s="74">
        <v>100</v>
      </c>
      <c r="L17" s="68">
        <f t="shared" si="3"/>
        <v>4</v>
      </c>
      <c r="M17" s="70">
        <v>2</v>
      </c>
      <c r="N17" s="70">
        <v>2</v>
      </c>
      <c r="O17" s="68">
        <f t="shared" si="4"/>
        <v>4</v>
      </c>
      <c r="P17" s="43">
        <v>27</v>
      </c>
      <c r="Q17" s="43">
        <v>27</v>
      </c>
      <c r="R17" s="48">
        <f t="shared" si="5"/>
        <v>100</v>
      </c>
      <c r="S17" s="68">
        <f t="shared" si="6"/>
        <v>4</v>
      </c>
      <c r="T17" s="125">
        <v>25</v>
      </c>
      <c r="U17" s="125">
        <v>100</v>
      </c>
      <c r="V17" s="68">
        <f t="shared" si="7"/>
        <v>2</v>
      </c>
      <c r="W17" s="75">
        <v>39</v>
      </c>
      <c r="X17" s="75">
        <v>1</v>
      </c>
      <c r="Y17" s="72">
        <f t="shared" si="0"/>
        <v>18</v>
      </c>
      <c r="Z17" s="72">
        <f t="shared" si="8"/>
        <v>100</v>
      </c>
    </row>
    <row r="18" spans="1:29" s="145" customFormat="1" ht="30" customHeight="1" x14ac:dyDescent="0.2">
      <c r="A18" s="107" t="s">
        <v>593</v>
      </c>
      <c r="B18" s="73">
        <v>16</v>
      </c>
      <c r="C18" s="133" t="s">
        <v>616</v>
      </c>
      <c r="D18" s="119" t="s">
        <v>617</v>
      </c>
      <c r="E18" s="73" t="s">
        <v>615</v>
      </c>
      <c r="F18" s="68">
        <f t="shared" si="1"/>
        <v>2</v>
      </c>
      <c r="G18" s="125">
        <v>102</v>
      </c>
      <c r="H18" s="125">
        <v>5</v>
      </c>
      <c r="I18" s="90">
        <v>5</v>
      </c>
      <c r="J18" s="68">
        <f t="shared" si="2"/>
        <v>2</v>
      </c>
      <c r="K18" s="74">
        <v>100</v>
      </c>
      <c r="L18" s="68">
        <f t="shared" si="3"/>
        <v>4</v>
      </c>
      <c r="M18" s="70">
        <v>2</v>
      </c>
      <c r="N18" s="70">
        <v>2</v>
      </c>
      <c r="O18" s="68">
        <f t="shared" si="4"/>
        <v>4</v>
      </c>
      <c r="P18" s="43">
        <v>101</v>
      </c>
      <c r="Q18" s="43">
        <v>101</v>
      </c>
      <c r="R18" s="48">
        <f t="shared" si="5"/>
        <v>100</v>
      </c>
      <c r="S18" s="68">
        <f t="shared" si="6"/>
        <v>4</v>
      </c>
      <c r="T18" s="125">
        <v>138</v>
      </c>
      <c r="U18" s="125">
        <v>100</v>
      </c>
      <c r="V18" s="68">
        <f t="shared" si="7"/>
        <v>2</v>
      </c>
      <c r="W18" s="75">
        <v>20</v>
      </c>
      <c r="X18" s="75">
        <v>6</v>
      </c>
      <c r="Y18" s="72">
        <f t="shared" si="0"/>
        <v>18</v>
      </c>
      <c r="Z18" s="72">
        <f t="shared" si="8"/>
        <v>100</v>
      </c>
    </row>
    <row r="19" spans="1:29" s="145" customFormat="1" ht="30" customHeight="1" x14ac:dyDescent="0.2">
      <c r="A19" s="107" t="s">
        <v>594</v>
      </c>
      <c r="B19" s="73">
        <v>17</v>
      </c>
      <c r="C19" s="108" t="s">
        <v>8</v>
      </c>
      <c r="D19" s="108" t="s">
        <v>249</v>
      </c>
      <c r="E19" s="73" t="s">
        <v>615</v>
      </c>
      <c r="F19" s="68">
        <f t="shared" si="1"/>
        <v>2</v>
      </c>
      <c r="G19" s="125">
        <v>69</v>
      </c>
      <c r="H19" s="125">
        <v>5</v>
      </c>
      <c r="I19" s="67">
        <v>5</v>
      </c>
      <c r="J19" s="68">
        <f t="shared" si="2"/>
        <v>2</v>
      </c>
      <c r="K19" s="69">
        <v>100</v>
      </c>
      <c r="L19" s="68">
        <f t="shared" si="3"/>
        <v>4</v>
      </c>
      <c r="M19" s="70">
        <v>2</v>
      </c>
      <c r="N19" s="70">
        <v>2</v>
      </c>
      <c r="O19" s="68">
        <f t="shared" si="4"/>
        <v>4</v>
      </c>
      <c r="P19" s="43">
        <v>69</v>
      </c>
      <c r="Q19" s="43">
        <v>69</v>
      </c>
      <c r="R19" s="71">
        <f t="shared" si="5"/>
        <v>100</v>
      </c>
      <c r="S19" s="68">
        <f t="shared" si="6"/>
        <v>4</v>
      </c>
      <c r="T19" s="125">
        <v>61</v>
      </c>
      <c r="U19" s="125">
        <v>100</v>
      </c>
      <c r="V19" s="68">
        <f t="shared" si="7"/>
        <v>2</v>
      </c>
      <c r="W19" s="45">
        <v>151</v>
      </c>
      <c r="X19" s="45">
        <v>35</v>
      </c>
      <c r="Y19" s="72">
        <f t="shared" si="0"/>
        <v>18</v>
      </c>
      <c r="Z19" s="72">
        <f t="shared" si="8"/>
        <v>100</v>
      </c>
    </row>
    <row r="20" spans="1:29" s="145" customFormat="1" ht="30" customHeight="1" x14ac:dyDescent="0.2">
      <c r="A20" s="107" t="s">
        <v>594</v>
      </c>
      <c r="B20" s="73">
        <v>18</v>
      </c>
      <c r="C20" s="108" t="s">
        <v>12</v>
      </c>
      <c r="D20" s="108" t="s">
        <v>250</v>
      </c>
      <c r="E20" s="73" t="s">
        <v>615</v>
      </c>
      <c r="F20" s="68">
        <f t="shared" si="1"/>
        <v>2</v>
      </c>
      <c r="G20" s="125">
        <v>39</v>
      </c>
      <c r="H20" s="125">
        <v>4</v>
      </c>
      <c r="I20" s="90">
        <v>4</v>
      </c>
      <c r="J20" s="68">
        <f t="shared" si="2"/>
        <v>2</v>
      </c>
      <c r="K20" s="69">
        <v>100</v>
      </c>
      <c r="L20" s="68">
        <f t="shared" si="3"/>
        <v>4</v>
      </c>
      <c r="M20" s="70">
        <v>0</v>
      </c>
      <c r="N20" s="70">
        <v>2</v>
      </c>
      <c r="O20" s="68">
        <f t="shared" si="4"/>
        <v>2</v>
      </c>
      <c r="P20" s="43">
        <v>28</v>
      </c>
      <c r="Q20" s="43">
        <v>28</v>
      </c>
      <c r="R20" s="71">
        <f t="shared" si="5"/>
        <v>100</v>
      </c>
      <c r="S20" s="68">
        <f t="shared" si="6"/>
        <v>4</v>
      </c>
      <c r="T20" s="125">
        <v>32</v>
      </c>
      <c r="U20" s="125">
        <v>100</v>
      </c>
      <c r="V20" s="68">
        <f t="shared" si="7"/>
        <v>2</v>
      </c>
      <c r="W20" s="75">
        <v>19</v>
      </c>
      <c r="X20" s="45">
        <v>7</v>
      </c>
      <c r="Y20" s="72">
        <f t="shared" si="0"/>
        <v>16</v>
      </c>
      <c r="Z20" s="72">
        <f t="shared" si="8"/>
        <v>89</v>
      </c>
    </row>
    <row r="21" spans="1:29" s="145" customFormat="1" ht="30" customHeight="1" x14ac:dyDescent="0.2">
      <c r="A21" s="107" t="s">
        <v>594</v>
      </c>
      <c r="B21" s="73">
        <v>19</v>
      </c>
      <c r="C21" s="108" t="s">
        <v>7</v>
      </c>
      <c r="D21" s="108" t="s">
        <v>259</v>
      </c>
      <c r="E21" s="73" t="s">
        <v>615</v>
      </c>
      <c r="F21" s="68">
        <f t="shared" si="1"/>
        <v>2</v>
      </c>
      <c r="G21" s="125">
        <v>182</v>
      </c>
      <c r="H21" s="125">
        <v>12</v>
      </c>
      <c r="I21" s="90">
        <v>12</v>
      </c>
      <c r="J21" s="68">
        <f t="shared" si="2"/>
        <v>2</v>
      </c>
      <c r="K21" s="69">
        <v>83.333333333333343</v>
      </c>
      <c r="L21" s="68">
        <f t="shared" si="3"/>
        <v>3</v>
      </c>
      <c r="M21" s="70">
        <v>2</v>
      </c>
      <c r="N21" s="70">
        <v>2</v>
      </c>
      <c r="O21" s="68">
        <f t="shared" si="4"/>
        <v>4</v>
      </c>
      <c r="P21" s="43">
        <v>181</v>
      </c>
      <c r="Q21" s="43">
        <v>181</v>
      </c>
      <c r="R21" s="71">
        <f t="shared" si="5"/>
        <v>100</v>
      </c>
      <c r="S21" s="68">
        <f t="shared" si="6"/>
        <v>4</v>
      </c>
      <c r="T21" s="125">
        <v>221</v>
      </c>
      <c r="U21" s="125">
        <v>99</v>
      </c>
      <c r="V21" s="68">
        <f t="shared" si="7"/>
        <v>2</v>
      </c>
      <c r="W21" s="75">
        <v>11</v>
      </c>
      <c r="X21" s="45">
        <v>2</v>
      </c>
      <c r="Y21" s="72">
        <f t="shared" si="0"/>
        <v>17</v>
      </c>
      <c r="Z21" s="72">
        <f t="shared" si="8"/>
        <v>94</v>
      </c>
    </row>
    <row r="22" spans="1:29" s="145" customFormat="1" ht="30" customHeight="1" x14ac:dyDescent="0.2">
      <c r="A22" s="107" t="s">
        <v>594</v>
      </c>
      <c r="B22" s="73">
        <v>20</v>
      </c>
      <c r="C22" s="108" t="s">
        <v>11</v>
      </c>
      <c r="D22" s="108" t="s">
        <v>260</v>
      </c>
      <c r="E22" s="73" t="s">
        <v>615</v>
      </c>
      <c r="F22" s="68">
        <f t="shared" si="1"/>
        <v>2</v>
      </c>
      <c r="G22" s="125">
        <v>156</v>
      </c>
      <c r="H22" s="125">
        <v>8</v>
      </c>
      <c r="I22" s="67">
        <v>8</v>
      </c>
      <c r="J22" s="68">
        <f t="shared" si="2"/>
        <v>2</v>
      </c>
      <c r="K22" s="69">
        <v>100</v>
      </c>
      <c r="L22" s="68">
        <f t="shared" si="3"/>
        <v>4</v>
      </c>
      <c r="M22" s="70">
        <v>2</v>
      </c>
      <c r="N22" s="70">
        <v>2</v>
      </c>
      <c r="O22" s="68">
        <f t="shared" si="4"/>
        <v>4</v>
      </c>
      <c r="P22" s="43">
        <v>108</v>
      </c>
      <c r="Q22" s="43">
        <v>108</v>
      </c>
      <c r="R22" s="71">
        <f t="shared" si="5"/>
        <v>100</v>
      </c>
      <c r="S22" s="68">
        <f t="shared" si="6"/>
        <v>4</v>
      </c>
      <c r="T22" s="125">
        <v>192</v>
      </c>
      <c r="U22" s="125">
        <v>100</v>
      </c>
      <c r="V22" s="68">
        <f t="shared" si="7"/>
        <v>2</v>
      </c>
      <c r="W22" s="45">
        <v>55</v>
      </c>
      <c r="X22" s="45">
        <v>5</v>
      </c>
      <c r="Y22" s="72">
        <f t="shared" si="0"/>
        <v>18</v>
      </c>
      <c r="Z22" s="72">
        <f t="shared" si="8"/>
        <v>100</v>
      </c>
    </row>
    <row r="23" spans="1:29" s="145" customFormat="1" ht="30" customHeight="1" x14ac:dyDescent="0.2">
      <c r="A23" s="107" t="s">
        <v>594</v>
      </c>
      <c r="B23" s="73">
        <v>21</v>
      </c>
      <c r="C23" s="108" t="s">
        <v>582</v>
      </c>
      <c r="D23" s="108" t="s">
        <v>257</v>
      </c>
      <c r="E23" s="73" t="s">
        <v>615</v>
      </c>
      <c r="F23" s="68">
        <f t="shared" si="1"/>
        <v>2</v>
      </c>
      <c r="G23" s="125">
        <v>119</v>
      </c>
      <c r="H23" s="125">
        <v>6</v>
      </c>
      <c r="I23" s="67">
        <v>6</v>
      </c>
      <c r="J23" s="68">
        <f t="shared" si="2"/>
        <v>2</v>
      </c>
      <c r="K23" s="69">
        <v>50</v>
      </c>
      <c r="L23" s="68">
        <f t="shared" si="3"/>
        <v>2</v>
      </c>
      <c r="M23" s="70">
        <v>2</v>
      </c>
      <c r="N23" s="70">
        <v>2</v>
      </c>
      <c r="O23" s="68">
        <f t="shared" si="4"/>
        <v>4</v>
      </c>
      <c r="P23" s="43">
        <v>118</v>
      </c>
      <c r="Q23" s="43">
        <v>118</v>
      </c>
      <c r="R23" s="71">
        <f t="shared" si="5"/>
        <v>100</v>
      </c>
      <c r="S23" s="68">
        <f t="shared" si="6"/>
        <v>4</v>
      </c>
      <c r="T23" s="125">
        <v>140</v>
      </c>
      <c r="U23" s="125">
        <v>100</v>
      </c>
      <c r="V23" s="68">
        <f t="shared" si="7"/>
        <v>2</v>
      </c>
      <c r="W23" s="45">
        <v>85</v>
      </c>
      <c r="X23" s="45">
        <v>13</v>
      </c>
      <c r="Y23" s="72">
        <f t="shared" si="0"/>
        <v>16</v>
      </c>
      <c r="Z23" s="72">
        <f t="shared" si="8"/>
        <v>89</v>
      </c>
    </row>
    <row r="24" spans="1:29" s="145" customFormat="1" ht="30" customHeight="1" x14ac:dyDescent="0.2">
      <c r="A24" s="107" t="s">
        <v>594</v>
      </c>
      <c r="B24" s="73">
        <v>22</v>
      </c>
      <c r="C24" s="108" t="s">
        <v>584</v>
      </c>
      <c r="D24" s="108" t="s">
        <v>258</v>
      </c>
      <c r="E24" s="73" t="s">
        <v>615</v>
      </c>
      <c r="F24" s="68">
        <f t="shared" si="1"/>
        <v>2</v>
      </c>
      <c r="G24" s="125">
        <v>202</v>
      </c>
      <c r="H24" s="125">
        <v>11</v>
      </c>
      <c r="I24" s="67">
        <v>11</v>
      </c>
      <c r="J24" s="68">
        <f t="shared" si="2"/>
        <v>2</v>
      </c>
      <c r="K24" s="69">
        <v>41.666666666666671</v>
      </c>
      <c r="L24" s="68">
        <f t="shared" si="3"/>
        <v>1</v>
      </c>
      <c r="M24" s="70">
        <v>2</v>
      </c>
      <c r="N24" s="70">
        <v>2</v>
      </c>
      <c r="O24" s="68">
        <f t="shared" si="4"/>
        <v>4</v>
      </c>
      <c r="P24" s="43">
        <v>200</v>
      </c>
      <c r="Q24" s="43">
        <v>200</v>
      </c>
      <c r="R24" s="71">
        <f t="shared" si="5"/>
        <v>100</v>
      </c>
      <c r="S24" s="68">
        <f t="shared" si="6"/>
        <v>4</v>
      </c>
      <c r="T24" s="125">
        <v>178</v>
      </c>
      <c r="U24" s="125">
        <v>100</v>
      </c>
      <c r="V24" s="68">
        <f t="shared" si="7"/>
        <v>2</v>
      </c>
      <c r="W24" s="45">
        <v>39</v>
      </c>
      <c r="X24" s="45">
        <v>5</v>
      </c>
      <c r="Y24" s="72">
        <f t="shared" si="0"/>
        <v>15</v>
      </c>
      <c r="Z24" s="72">
        <f t="shared" si="8"/>
        <v>83</v>
      </c>
    </row>
    <row r="25" spans="1:29" s="145" customFormat="1" ht="30" customHeight="1" x14ac:dyDescent="0.2">
      <c r="A25" s="107" t="s">
        <v>594</v>
      </c>
      <c r="B25" s="73">
        <v>23</v>
      </c>
      <c r="C25" s="108" t="s">
        <v>9</v>
      </c>
      <c r="D25" s="108" t="s">
        <v>261</v>
      </c>
      <c r="E25" s="73" t="s">
        <v>615</v>
      </c>
      <c r="F25" s="68">
        <f t="shared" si="1"/>
        <v>2</v>
      </c>
      <c r="G25" s="125">
        <v>45</v>
      </c>
      <c r="H25" s="125">
        <v>4</v>
      </c>
      <c r="I25" s="67">
        <v>4</v>
      </c>
      <c r="J25" s="68">
        <f t="shared" si="2"/>
        <v>2</v>
      </c>
      <c r="K25" s="69">
        <v>100</v>
      </c>
      <c r="L25" s="68">
        <f t="shared" si="3"/>
        <v>4</v>
      </c>
      <c r="M25" s="70">
        <v>2</v>
      </c>
      <c r="N25" s="70">
        <v>2</v>
      </c>
      <c r="O25" s="68">
        <f t="shared" si="4"/>
        <v>4</v>
      </c>
      <c r="P25" s="43">
        <v>45</v>
      </c>
      <c r="Q25" s="43">
        <v>45</v>
      </c>
      <c r="R25" s="71">
        <f t="shared" si="5"/>
        <v>100</v>
      </c>
      <c r="S25" s="68">
        <f t="shared" si="6"/>
        <v>4</v>
      </c>
      <c r="T25" s="125">
        <v>35</v>
      </c>
      <c r="U25" s="125">
        <v>100</v>
      </c>
      <c r="V25" s="68">
        <f t="shared" si="7"/>
        <v>2</v>
      </c>
      <c r="W25" s="45">
        <v>26</v>
      </c>
      <c r="X25" s="45">
        <v>4</v>
      </c>
      <c r="Y25" s="72">
        <f t="shared" si="0"/>
        <v>18</v>
      </c>
      <c r="Z25" s="72">
        <f t="shared" si="8"/>
        <v>100</v>
      </c>
    </row>
    <row r="26" spans="1:29" s="145" customFormat="1" ht="30" customHeight="1" x14ac:dyDescent="0.2">
      <c r="A26" s="107" t="s">
        <v>594</v>
      </c>
      <c r="B26" s="73">
        <v>24</v>
      </c>
      <c r="C26" s="108" t="s">
        <v>10</v>
      </c>
      <c r="D26" s="108" t="s">
        <v>251</v>
      </c>
      <c r="E26" s="73" t="s">
        <v>615</v>
      </c>
      <c r="F26" s="68">
        <f t="shared" si="1"/>
        <v>2</v>
      </c>
      <c r="G26" s="125">
        <v>136</v>
      </c>
      <c r="H26" s="125">
        <v>9</v>
      </c>
      <c r="I26" s="67">
        <v>9</v>
      </c>
      <c r="J26" s="68">
        <f t="shared" si="2"/>
        <v>2</v>
      </c>
      <c r="K26" s="69">
        <v>83.333333333333343</v>
      </c>
      <c r="L26" s="68">
        <f t="shared" si="3"/>
        <v>3</v>
      </c>
      <c r="M26" s="70">
        <v>1</v>
      </c>
      <c r="N26" s="70">
        <v>0</v>
      </c>
      <c r="O26" s="68">
        <f t="shared" si="4"/>
        <v>1</v>
      </c>
      <c r="P26" s="43">
        <v>132</v>
      </c>
      <c r="Q26" s="43">
        <v>132</v>
      </c>
      <c r="R26" s="71">
        <f t="shared" si="5"/>
        <v>100</v>
      </c>
      <c r="S26" s="68">
        <f t="shared" si="6"/>
        <v>4</v>
      </c>
      <c r="T26" s="125">
        <v>117</v>
      </c>
      <c r="U26" s="125">
        <v>100</v>
      </c>
      <c r="V26" s="68">
        <f t="shared" si="7"/>
        <v>2</v>
      </c>
      <c r="W26" s="45">
        <v>23</v>
      </c>
      <c r="X26" s="45">
        <v>8</v>
      </c>
      <c r="Y26" s="72">
        <f t="shared" si="0"/>
        <v>14</v>
      </c>
      <c r="Z26" s="72">
        <f t="shared" si="8"/>
        <v>78</v>
      </c>
    </row>
    <row r="27" spans="1:29" s="145" customFormat="1" ht="30" customHeight="1" x14ac:dyDescent="0.2">
      <c r="A27" s="107" t="s">
        <v>594</v>
      </c>
      <c r="B27" s="73">
        <v>25</v>
      </c>
      <c r="C27" s="108" t="s">
        <v>583</v>
      </c>
      <c r="D27" s="108" t="s">
        <v>256</v>
      </c>
      <c r="E27" s="73" t="s">
        <v>615</v>
      </c>
      <c r="F27" s="68">
        <f t="shared" si="1"/>
        <v>2</v>
      </c>
      <c r="G27" s="125">
        <v>200</v>
      </c>
      <c r="H27" s="125">
        <v>10</v>
      </c>
      <c r="I27" s="67">
        <v>10</v>
      </c>
      <c r="J27" s="68">
        <f t="shared" si="2"/>
        <v>2</v>
      </c>
      <c r="K27" s="69">
        <v>91.666666666666657</v>
      </c>
      <c r="L27" s="68">
        <f t="shared" si="3"/>
        <v>4</v>
      </c>
      <c r="M27" s="70">
        <v>0</v>
      </c>
      <c r="N27" s="70">
        <v>2</v>
      </c>
      <c r="O27" s="68">
        <f t="shared" si="4"/>
        <v>2</v>
      </c>
      <c r="P27" s="43">
        <v>183</v>
      </c>
      <c r="Q27" s="43">
        <v>183</v>
      </c>
      <c r="R27" s="71">
        <f t="shared" si="5"/>
        <v>100</v>
      </c>
      <c r="S27" s="68">
        <f t="shared" si="6"/>
        <v>4</v>
      </c>
      <c r="T27" s="125">
        <v>216</v>
      </c>
      <c r="U27" s="125">
        <v>100</v>
      </c>
      <c r="V27" s="68">
        <f t="shared" si="7"/>
        <v>2</v>
      </c>
      <c r="W27" s="45">
        <v>34</v>
      </c>
      <c r="X27" s="45">
        <v>1</v>
      </c>
      <c r="Y27" s="72">
        <f t="shared" si="0"/>
        <v>16</v>
      </c>
      <c r="Z27" s="72">
        <f t="shared" si="8"/>
        <v>89</v>
      </c>
    </row>
    <row r="28" spans="1:29" s="145" customFormat="1" ht="30" customHeight="1" x14ac:dyDescent="0.2">
      <c r="A28" s="107" t="s">
        <v>594</v>
      </c>
      <c r="B28" s="73">
        <v>26</v>
      </c>
      <c r="C28" s="108" t="s">
        <v>13</v>
      </c>
      <c r="D28" s="108" t="s">
        <v>268</v>
      </c>
      <c r="E28" s="73" t="s">
        <v>615</v>
      </c>
      <c r="F28" s="68">
        <f t="shared" si="1"/>
        <v>2</v>
      </c>
      <c r="G28" s="125">
        <v>6</v>
      </c>
      <c r="H28" s="125">
        <v>1</v>
      </c>
      <c r="I28" s="67">
        <v>1</v>
      </c>
      <c r="J28" s="68">
        <f t="shared" si="2"/>
        <v>2</v>
      </c>
      <c r="K28" s="69">
        <v>91.666666666666657</v>
      </c>
      <c r="L28" s="68">
        <f t="shared" si="3"/>
        <v>4</v>
      </c>
      <c r="M28" s="70">
        <v>0</v>
      </c>
      <c r="N28" s="70">
        <v>0</v>
      </c>
      <c r="O28" s="68">
        <f t="shared" si="4"/>
        <v>0</v>
      </c>
      <c r="P28" s="43">
        <v>5</v>
      </c>
      <c r="Q28" s="43">
        <v>5</v>
      </c>
      <c r="R28" s="71">
        <f t="shared" si="5"/>
        <v>100</v>
      </c>
      <c r="S28" s="68">
        <f t="shared" si="6"/>
        <v>4</v>
      </c>
      <c r="T28" s="125">
        <v>6</v>
      </c>
      <c r="U28" s="125">
        <v>100</v>
      </c>
      <c r="V28" s="68">
        <f t="shared" si="7"/>
        <v>2</v>
      </c>
      <c r="W28" s="45">
        <v>44</v>
      </c>
      <c r="X28" s="45">
        <v>1</v>
      </c>
      <c r="Y28" s="72">
        <f t="shared" si="0"/>
        <v>14</v>
      </c>
      <c r="Z28" s="72">
        <f t="shared" si="8"/>
        <v>78</v>
      </c>
    </row>
    <row r="29" spans="1:29" s="145" customFormat="1" ht="30" customHeight="1" x14ac:dyDescent="0.2">
      <c r="A29" s="107" t="s">
        <v>594</v>
      </c>
      <c r="B29" s="73">
        <v>27</v>
      </c>
      <c r="C29" s="108" t="s">
        <v>14</v>
      </c>
      <c r="D29" s="108" t="s">
        <v>269</v>
      </c>
      <c r="E29" s="73" t="s">
        <v>615</v>
      </c>
      <c r="F29" s="68">
        <f t="shared" si="1"/>
        <v>2</v>
      </c>
      <c r="G29" s="125">
        <v>12</v>
      </c>
      <c r="H29" s="125">
        <v>1</v>
      </c>
      <c r="I29" s="67">
        <v>1</v>
      </c>
      <c r="J29" s="68">
        <f t="shared" si="2"/>
        <v>2</v>
      </c>
      <c r="K29" s="69">
        <v>91.666666666666657</v>
      </c>
      <c r="L29" s="68">
        <f t="shared" si="3"/>
        <v>4</v>
      </c>
      <c r="M29" s="70">
        <v>2</v>
      </c>
      <c r="N29" s="70">
        <v>1</v>
      </c>
      <c r="O29" s="68">
        <f t="shared" si="4"/>
        <v>3</v>
      </c>
      <c r="P29" s="43">
        <v>12</v>
      </c>
      <c r="Q29" s="43">
        <v>12</v>
      </c>
      <c r="R29" s="71">
        <f t="shared" si="5"/>
        <v>100</v>
      </c>
      <c r="S29" s="68">
        <f t="shared" si="6"/>
        <v>4</v>
      </c>
      <c r="T29" s="125">
        <v>10</v>
      </c>
      <c r="U29" s="125">
        <v>83</v>
      </c>
      <c r="V29" s="68">
        <f t="shared" si="7"/>
        <v>1</v>
      </c>
      <c r="W29" s="45">
        <v>30</v>
      </c>
      <c r="X29" s="45">
        <v>3</v>
      </c>
      <c r="Y29" s="72">
        <f t="shared" si="0"/>
        <v>16</v>
      </c>
      <c r="Z29" s="72">
        <f t="shared" si="8"/>
        <v>89</v>
      </c>
    </row>
    <row r="30" spans="1:29" s="145" customFormat="1" ht="30" customHeight="1" x14ac:dyDescent="0.2">
      <c r="A30" s="107" t="s">
        <v>595</v>
      </c>
      <c r="B30" s="73">
        <v>28</v>
      </c>
      <c r="C30" s="108" t="s">
        <v>516</v>
      </c>
      <c r="D30" s="108" t="s">
        <v>280</v>
      </c>
      <c r="E30" s="73" t="s">
        <v>615</v>
      </c>
      <c r="F30" s="68">
        <f t="shared" si="1"/>
        <v>2</v>
      </c>
      <c r="G30" s="125">
        <v>134</v>
      </c>
      <c r="H30" s="125">
        <v>6</v>
      </c>
      <c r="I30" s="66">
        <v>6</v>
      </c>
      <c r="J30" s="68">
        <f t="shared" si="2"/>
        <v>2</v>
      </c>
      <c r="K30" s="76">
        <v>100</v>
      </c>
      <c r="L30" s="68">
        <f t="shared" si="3"/>
        <v>4</v>
      </c>
      <c r="M30" s="70">
        <v>2</v>
      </c>
      <c r="N30" s="70">
        <v>2</v>
      </c>
      <c r="O30" s="68">
        <f t="shared" si="4"/>
        <v>4</v>
      </c>
      <c r="P30" s="43">
        <v>133</v>
      </c>
      <c r="Q30" s="43">
        <v>133</v>
      </c>
      <c r="R30" s="71">
        <f t="shared" si="5"/>
        <v>100</v>
      </c>
      <c r="S30" s="68">
        <f t="shared" si="6"/>
        <v>4</v>
      </c>
      <c r="T30" s="125">
        <v>119</v>
      </c>
      <c r="U30" s="125">
        <v>99</v>
      </c>
      <c r="V30" s="68">
        <f t="shared" si="7"/>
        <v>2</v>
      </c>
      <c r="W30" s="45">
        <v>8</v>
      </c>
      <c r="X30" s="45">
        <v>10</v>
      </c>
      <c r="Y30" s="72">
        <f t="shared" si="0"/>
        <v>18</v>
      </c>
      <c r="Z30" s="72">
        <f t="shared" si="8"/>
        <v>100</v>
      </c>
      <c r="AC30" s="168"/>
    </row>
    <row r="31" spans="1:29" s="145" customFormat="1" ht="30" customHeight="1" x14ac:dyDescent="0.2">
      <c r="A31" s="107" t="s">
        <v>595</v>
      </c>
      <c r="B31" s="73">
        <v>29</v>
      </c>
      <c r="C31" s="108" t="s">
        <v>517</v>
      </c>
      <c r="D31" s="108" t="s">
        <v>270</v>
      </c>
      <c r="E31" s="73" t="s">
        <v>615</v>
      </c>
      <c r="F31" s="68">
        <f t="shared" si="1"/>
        <v>2</v>
      </c>
      <c r="G31" s="125">
        <v>98</v>
      </c>
      <c r="H31" s="125">
        <v>4</v>
      </c>
      <c r="I31" s="90">
        <v>4</v>
      </c>
      <c r="J31" s="68">
        <f t="shared" si="2"/>
        <v>2</v>
      </c>
      <c r="K31" s="76">
        <v>91.666666666666657</v>
      </c>
      <c r="L31" s="68">
        <f t="shared" si="3"/>
        <v>4</v>
      </c>
      <c r="M31" s="70">
        <v>2</v>
      </c>
      <c r="N31" s="70">
        <v>2</v>
      </c>
      <c r="O31" s="68">
        <f t="shared" si="4"/>
        <v>4</v>
      </c>
      <c r="P31" s="43">
        <v>93</v>
      </c>
      <c r="Q31" s="43">
        <v>93</v>
      </c>
      <c r="R31" s="71">
        <f t="shared" si="5"/>
        <v>100</v>
      </c>
      <c r="S31" s="68">
        <f t="shared" si="6"/>
        <v>4</v>
      </c>
      <c r="T31" s="125">
        <v>100</v>
      </c>
      <c r="U31" s="125">
        <v>100</v>
      </c>
      <c r="V31" s="68">
        <f t="shared" si="7"/>
        <v>2</v>
      </c>
      <c r="W31" s="75">
        <v>28</v>
      </c>
      <c r="X31" s="75">
        <v>3</v>
      </c>
      <c r="Y31" s="72">
        <f t="shared" si="0"/>
        <v>18</v>
      </c>
      <c r="Z31" s="72">
        <f t="shared" si="8"/>
        <v>100</v>
      </c>
      <c r="AC31" s="168"/>
    </row>
    <row r="32" spans="1:29" s="145" customFormat="1" ht="30" customHeight="1" x14ac:dyDescent="0.2">
      <c r="A32" s="107" t="s">
        <v>595</v>
      </c>
      <c r="B32" s="73">
        <v>30</v>
      </c>
      <c r="C32" s="108" t="s">
        <v>518</v>
      </c>
      <c r="D32" s="108" t="s">
        <v>271</v>
      </c>
      <c r="E32" s="73" t="s">
        <v>615</v>
      </c>
      <c r="F32" s="68">
        <f t="shared" si="1"/>
        <v>2</v>
      </c>
      <c r="G32" s="125">
        <v>54</v>
      </c>
      <c r="H32" s="125">
        <v>3</v>
      </c>
      <c r="I32" s="90">
        <v>3</v>
      </c>
      <c r="J32" s="68">
        <f t="shared" si="2"/>
        <v>2</v>
      </c>
      <c r="K32" s="76">
        <v>100</v>
      </c>
      <c r="L32" s="68">
        <f t="shared" si="3"/>
        <v>4</v>
      </c>
      <c r="M32" s="70">
        <v>2</v>
      </c>
      <c r="N32" s="70">
        <v>2</v>
      </c>
      <c r="O32" s="68">
        <f t="shared" si="4"/>
        <v>4</v>
      </c>
      <c r="P32" s="43">
        <v>53</v>
      </c>
      <c r="Q32" s="43">
        <v>53</v>
      </c>
      <c r="R32" s="71">
        <f t="shared" si="5"/>
        <v>100</v>
      </c>
      <c r="S32" s="68">
        <f t="shared" si="6"/>
        <v>4</v>
      </c>
      <c r="T32" s="125">
        <v>45</v>
      </c>
      <c r="U32" s="125">
        <v>100</v>
      </c>
      <c r="V32" s="68">
        <f t="shared" si="7"/>
        <v>2</v>
      </c>
      <c r="W32" s="75">
        <v>29</v>
      </c>
      <c r="X32" s="75">
        <v>1</v>
      </c>
      <c r="Y32" s="72">
        <f t="shared" si="0"/>
        <v>18</v>
      </c>
      <c r="Z32" s="72">
        <f t="shared" si="8"/>
        <v>100</v>
      </c>
      <c r="AC32" s="168"/>
    </row>
    <row r="33" spans="1:155" s="145" customFormat="1" ht="30" customHeight="1" x14ac:dyDescent="0.2">
      <c r="A33" s="107" t="s">
        <v>595</v>
      </c>
      <c r="B33" s="73">
        <v>31</v>
      </c>
      <c r="C33" s="108" t="s">
        <v>519</v>
      </c>
      <c r="D33" s="108" t="s">
        <v>272</v>
      </c>
      <c r="E33" s="73" t="s">
        <v>615</v>
      </c>
      <c r="F33" s="68">
        <f t="shared" si="1"/>
        <v>2</v>
      </c>
      <c r="G33" s="125">
        <v>281</v>
      </c>
      <c r="H33" s="125">
        <v>12</v>
      </c>
      <c r="I33" s="90">
        <v>12</v>
      </c>
      <c r="J33" s="68">
        <f t="shared" si="2"/>
        <v>2</v>
      </c>
      <c r="K33" s="76">
        <v>100</v>
      </c>
      <c r="L33" s="68">
        <f t="shared" si="3"/>
        <v>4</v>
      </c>
      <c r="M33" s="70">
        <v>2</v>
      </c>
      <c r="N33" s="70">
        <v>2</v>
      </c>
      <c r="O33" s="68">
        <f t="shared" si="4"/>
        <v>4</v>
      </c>
      <c r="P33" s="43">
        <v>280</v>
      </c>
      <c r="Q33" s="43">
        <v>280</v>
      </c>
      <c r="R33" s="71">
        <f t="shared" si="5"/>
        <v>100</v>
      </c>
      <c r="S33" s="68">
        <f t="shared" si="6"/>
        <v>4</v>
      </c>
      <c r="T33" s="125">
        <v>258</v>
      </c>
      <c r="U33" s="125">
        <v>100</v>
      </c>
      <c r="V33" s="68">
        <f t="shared" si="7"/>
        <v>2</v>
      </c>
      <c r="W33" s="75">
        <v>43</v>
      </c>
      <c r="X33" s="75">
        <v>9</v>
      </c>
      <c r="Y33" s="72">
        <f t="shared" si="0"/>
        <v>18</v>
      </c>
      <c r="Z33" s="72">
        <f t="shared" si="8"/>
        <v>100</v>
      </c>
      <c r="AC33" s="168"/>
    </row>
    <row r="34" spans="1:155" s="145" customFormat="1" ht="30" customHeight="1" x14ac:dyDescent="0.2">
      <c r="A34" s="107" t="s">
        <v>595</v>
      </c>
      <c r="B34" s="73">
        <v>32</v>
      </c>
      <c r="C34" s="108" t="s">
        <v>520</v>
      </c>
      <c r="D34" s="108" t="s">
        <v>273</v>
      </c>
      <c r="E34" s="73" t="s">
        <v>615</v>
      </c>
      <c r="F34" s="68">
        <f t="shared" si="1"/>
        <v>2</v>
      </c>
      <c r="G34" s="125">
        <v>118</v>
      </c>
      <c r="H34" s="125">
        <v>6</v>
      </c>
      <c r="I34" s="90">
        <v>6</v>
      </c>
      <c r="J34" s="68">
        <f t="shared" si="2"/>
        <v>2</v>
      </c>
      <c r="K34" s="76">
        <v>100</v>
      </c>
      <c r="L34" s="68">
        <f t="shared" si="3"/>
        <v>4</v>
      </c>
      <c r="M34" s="70">
        <v>0</v>
      </c>
      <c r="N34" s="70">
        <v>0</v>
      </c>
      <c r="O34" s="68">
        <f t="shared" si="4"/>
        <v>0</v>
      </c>
      <c r="P34" s="43">
        <v>112</v>
      </c>
      <c r="Q34" s="43">
        <v>112</v>
      </c>
      <c r="R34" s="71">
        <f t="shared" si="5"/>
        <v>100</v>
      </c>
      <c r="S34" s="68">
        <f t="shared" si="6"/>
        <v>4</v>
      </c>
      <c r="T34" s="125">
        <v>145</v>
      </c>
      <c r="U34" s="125">
        <v>100</v>
      </c>
      <c r="V34" s="68">
        <f t="shared" si="7"/>
        <v>2</v>
      </c>
      <c r="W34" s="75">
        <v>18</v>
      </c>
      <c r="X34" s="75">
        <v>19</v>
      </c>
      <c r="Y34" s="72">
        <f t="shared" si="0"/>
        <v>14</v>
      </c>
      <c r="Z34" s="72">
        <f t="shared" si="8"/>
        <v>78</v>
      </c>
      <c r="AC34" s="168"/>
    </row>
    <row r="35" spans="1:155" s="145" customFormat="1" ht="30" customHeight="1" x14ac:dyDescent="0.2">
      <c r="A35" s="107" t="s">
        <v>595</v>
      </c>
      <c r="B35" s="73">
        <v>33</v>
      </c>
      <c r="C35" s="108" t="s">
        <v>521</v>
      </c>
      <c r="D35" s="108" t="s">
        <v>281</v>
      </c>
      <c r="E35" s="73" t="s">
        <v>615</v>
      </c>
      <c r="F35" s="68">
        <f t="shared" si="1"/>
        <v>2</v>
      </c>
      <c r="G35" s="125">
        <v>95</v>
      </c>
      <c r="H35" s="125">
        <v>4</v>
      </c>
      <c r="I35" s="90">
        <v>4</v>
      </c>
      <c r="J35" s="68">
        <f t="shared" si="2"/>
        <v>2</v>
      </c>
      <c r="K35" s="76">
        <v>100</v>
      </c>
      <c r="L35" s="68">
        <f t="shared" si="3"/>
        <v>4</v>
      </c>
      <c r="M35" s="70">
        <v>2</v>
      </c>
      <c r="N35" s="70">
        <v>2</v>
      </c>
      <c r="O35" s="68">
        <f t="shared" si="4"/>
        <v>4</v>
      </c>
      <c r="P35" s="43">
        <v>94</v>
      </c>
      <c r="Q35" s="43">
        <v>94</v>
      </c>
      <c r="R35" s="71">
        <f t="shared" si="5"/>
        <v>100</v>
      </c>
      <c r="S35" s="68">
        <f t="shared" si="6"/>
        <v>4</v>
      </c>
      <c r="T35" s="125">
        <v>85</v>
      </c>
      <c r="U35" s="125">
        <v>100</v>
      </c>
      <c r="V35" s="68">
        <f t="shared" si="7"/>
        <v>2</v>
      </c>
      <c r="W35" s="75">
        <v>17</v>
      </c>
      <c r="X35" s="75">
        <v>8</v>
      </c>
      <c r="Y35" s="72">
        <f t="shared" si="0"/>
        <v>18</v>
      </c>
      <c r="Z35" s="72">
        <f t="shared" si="8"/>
        <v>100</v>
      </c>
      <c r="AC35" s="168"/>
    </row>
    <row r="36" spans="1:155" s="145" customFormat="1" ht="30" customHeight="1" x14ac:dyDescent="0.2">
      <c r="A36" s="107" t="s">
        <v>595</v>
      </c>
      <c r="B36" s="73">
        <v>34</v>
      </c>
      <c r="C36" s="108" t="s">
        <v>522</v>
      </c>
      <c r="D36" s="108" t="s">
        <v>274</v>
      </c>
      <c r="E36" s="73" t="s">
        <v>615</v>
      </c>
      <c r="F36" s="68">
        <f t="shared" si="1"/>
        <v>2</v>
      </c>
      <c r="G36" s="125">
        <v>82</v>
      </c>
      <c r="H36" s="125">
        <v>4</v>
      </c>
      <c r="I36" s="90">
        <v>4</v>
      </c>
      <c r="J36" s="68">
        <f t="shared" si="2"/>
        <v>2</v>
      </c>
      <c r="K36" s="76">
        <v>100</v>
      </c>
      <c r="L36" s="68">
        <f t="shared" si="3"/>
        <v>4</v>
      </c>
      <c r="M36" s="70">
        <v>2</v>
      </c>
      <c r="N36" s="70">
        <v>2</v>
      </c>
      <c r="O36" s="68">
        <f t="shared" si="4"/>
        <v>4</v>
      </c>
      <c r="P36" s="43">
        <v>81</v>
      </c>
      <c r="Q36" s="43">
        <v>81</v>
      </c>
      <c r="R36" s="71">
        <f t="shared" si="5"/>
        <v>100</v>
      </c>
      <c r="S36" s="68">
        <f t="shared" si="6"/>
        <v>4</v>
      </c>
      <c r="T36" s="125">
        <v>78</v>
      </c>
      <c r="U36" s="125">
        <v>100</v>
      </c>
      <c r="V36" s="68">
        <f t="shared" si="7"/>
        <v>2</v>
      </c>
      <c r="W36" s="75">
        <v>46</v>
      </c>
      <c r="X36" s="75">
        <v>1</v>
      </c>
      <c r="Y36" s="72">
        <f t="shared" si="0"/>
        <v>18</v>
      </c>
      <c r="Z36" s="72">
        <f t="shared" si="8"/>
        <v>100</v>
      </c>
      <c r="AC36" s="168"/>
    </row>
    <row r="37" spans="1:155" s="145" customFormat="1" ht="36" customHeight="1" x14ac:dyDescent="0.2">
      <c r="A37" s="107" t="s">
        <v>595</v>
      </c>
      <c r="B37" s="73">
        <v>35</v>
      </c>
      <c r="C37" s="108" t="s">
        <v>523</v>
      </c>
      <c r="D37" s="108" t="s">
        <v>275</v>
      </c>
      <c r="E37" s="73" t="s">
        <v>615</v>
      </c>
      <c r="F37" s="68">
        <f t="shared" si="1"/>
        <v>2</v>
      </c>
      <c r="G37" s="125">
        <v>178</v>
      </c>
      <c r="H37" s="125">
        <v>10</v>
      </c>
      <c r="I37" s="90">
        <v>10</v>
      </c>
      <c r="J37" s="68">
        <f t="shared" si="2"/>
        <v>2</v>
      </c>
      <c r="K37" s="76">
        <v>91.666666666666657</v>
      </c>
      <c r="L37" s="68">
        <f t="shared" si="3"/>
        <v>4</v>
      </c>
      <c r="M37" s="70">
        <v>2</v>
      </c>
      <c r="N37" s="70">
        <v>2</v>
      </c>
      <c r="O37" s="68">
        <f t="shared" si="4"/>
        <v>4</v>
      </c>
      <c r="P37" s="43">
        <v>177</v>
      </c>
      <c r="Q37" s="43">
        <v>177</v>
      </c>
      <c r="R37" s="71">
        <f t="shared" si="5"/>
        <v>100</v>
      </c>
      <c r="S37" s="68">
        <f t="shared" si="6"/>
        <v>4</v>
      </c>
      <c r="T37" s="125">
        <v>229</v>
      </c>
      <c r="U37" s="125">
        <v>100</v>
      </c>
      <c r="V37" s="68">
        <f t="shared" si="7"/>
        <v>2</v>
      </c>
      <c r="W37" s="75">
        <v>73</v>
      </c>
      <c r="X37" s="75">
        <v>39</v>
      </c>
      <c r="Y37" s="72">
        <f t="shared" si="0"/>
        <v>18</v>
      </c>
      <c r="Z37" s="72">
        <f t="shared" si="8"/>
        <v>100</v>
      </c>
      <c r="AC37" s="168"/>
    </row>
    <row r="38" spans="1:155" s="145" customFormat="1" ht="30" customHeight="1" x14ac:dyDescent="0.2">
      <c r="A38" s="107" t="s">
        <v>595</v>
      </c>
      <c r="B38" s="73">
        <v>36</v>
      </c>
      <c r="C38" s="108" t="s">
        <v>524</v>
      </c>
      <c r="D38" s="108" t="s">
        <v>276</v>
      </c>
      <c r="E38" s="73" t="s">
        <v>615</v>
      </c>
      <c r="F38" s="68">
        <f t="shared" si="1"/>
        <v>2</v>
      </c>
      <c r="G38" s="125">
        <v>279</v>
      </c>
      <c r="H38" s="125">
        <v>12</v>
      </c>
      <c r="I38" s="90">
        <v>12</v>
      </c>
      <c r="J38" s="68">
        <f t="shared" si="2"/>
        <v>2</v>
      </c>
      <c r="K38" s="76">
        <v>100</v>
      </c>
      <c r="L38" s="68">
        <f t="shared" si="3"/>
        <v>4</v>
      </c>
      <c r="M38" s="70">
        <v>2</v>
      </c>
      <c r="N38" s="70">
        <v>2</v>
      </c>
      <c r="O38" s="68">
        <f t="shared" si="4"/>
        <v>4</v>
      </c>
      <c r="P38" s="43">
        <v>276</v>
      </c>
      <c r="Q38" s="43">
        <v>276</v>
      </c>
      <c r="R38" s="71">
        <f t="shared" si="5"/>
        <v>100</v>
      </c>
      <c r="S38" s="68">
        <f t="shared" si="6"/>
        <v>4</v>
      </c>
      <c r="T38" s="125">
        <v>269</v>
      </c>
      <c r="U38" s="125">
        <v>100</v>
      </c>
      <c r="V38" s="68">
        <f t="shared" si="7"/>
        <v>2</v>
      </c>
      <c r="W38" s="75">
        <v>45</v>
      </c>
      <c r="X38" s="75">
        <v>41</v>
      </c>
      <c r="Y38" s="72">
        <f t="shared" si="0"/>
        <v>18</v>
      </c>
      <c r="Z38" s="72">
        <f t="shared" si="8"/>
        <v>100</v>
      </c>
      <c r="AC38" s="168"/>
    </row>
    <row r="39" spans="1:155" s="167" customFormat="1" ht="30" customHeight="1" x14ac:dyDescent="0.2">
      <c r="A39" s="107" t="s">
        <v>595</v>
      </c>
      <c r="B39" s="73">
        <v>37</v>
      </c>
      <c r="C39" s="108" t="s">
        <v>525</v>
      </c>
      <c r="D39" s="108" t="s">
        <v>277</v>
      </c>
      <c r="E39" s="73" t="s">
        <v>615</v>
      </c>
      <c r="F39" s="68">
        <f t="shared" si="1"/>
        <v>2</v>
      </c>
      <c r="G39" s="125">
        <v>38</v>
      </c>
      <c r="H39" s="125">
        <v>3</v>
      </c>
      <c r="I39" s="66">
        <v>3</v>
      </c>
      <c r="J39" s="68">
        <f t="shared" si="2"/>
        <v>2</v>
      </c>
      <c r="K39" s="76">
        <v>100</v>
      </c>
      <c r="L39" s="68">
        <f t="shared" si="3"/>
        <v>4</v>
      </c>
      <c r="M39" s="70">
        <v>0</v>
      </c>
      <c r="N39" s="70">
        <v>2</v>
      </c>
      <c r="O39" s="68">
        <f t="shared" si="4"/>
        <v>2</v>
      </c>
      <c r="P39" s="43">
        <v>39</v>
      </c>
      <c r="Q39" s="43">
        <v>39</v>
      </c>
      <c r="R39" s="71">
        <f t="shared" si="5"/>
        <v>100</v>
      </c>
      <c r="S39" s="68">
        <f t="shared" si="6"/>
        <v>4</v>
      </c>
      <c r="T39" s="125">
        <v>39</v>
      </c>
      <c r="U39" s="125">
        <v>100</v>
      </c>
      <c r="V39" s="68">
        <f t="shared" si="7"/>
        <v>2</v>
      </c>
      <c r="W39" s="45">
        <v>10</v>
      </c>
      <c r="X39" s="45">
        <v>5</v>
      </c>
      <c r="Y39" s="72">
        <f t="shared" si="0"/>
        <v>16</v>
      </c>
      <c r="Z39" s="72">
        <f t="shared" si="8"/>
        <v>89</v>
      </c>
      <c r="AA39" s="145"/>
      <c r="AB39" s="145"/>
      <c r="AC39" s="168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5"/>
      <c r="CA39" s="145"/>
      <c r="CB39" s="145"/>
      <c r="CC39" s="145"/>
      <c r="CD39" s="145"/>
      <c r="CE39" s="145"/>
      <c r="CF39" s="145"/>
      <c r="CG39" s="145"/>
      <c r="CH39" s="145"/>
      <c r="CI39" s="145"/>
      <c r="CJ39" s="145"/>
      <c r="CK39" s="145"/>
      <c r="CL39" s="145"/>
      <c r="CM39" s="145"/>
      <c r="CN39" s="145"/>
      <c r="CO39" s="145"/>
      <c r="CP39" s="145"/>
      <c r="CQ39" s="145"/>
      <c r="CR39" s="145"/>
      <c r="CS39" s="145"/>
      <c r="CT39" s="145"/>
      <c r="CU39" s="145"/>
      <c r="CV39" s="145"/>
      <c r="CW39" s="145"/>
      <c r="CX39" s="145"/>
      <c r="CY39" s="145"/>
      <c r="CZ39" s="145"/>
      <c r="DA39" s="145"/>
      <c r="DB39" s="145"/>
      <c r="DC39" s="145"/>
      <c r="DD39" s="145"/>
      <c r="DE39" s="145"/>
      <c r="DF39" s="145"/>
      <c r="DG39" s="145"/>
      <c r="DH39" s="145"/>
      <c r="DI39" s="145"/>
      <c r="DJ39" s="145"/>
      <c r="DK39" s="145"/>
      <c r="DL39" s="145"/>
      <c r="DM39" s="145"/>
      <c r="DN39" s="145"/>
      <c r="DO39" s="145"/>
      <c r="DP39" s="145"/>
      <c r="DQ39" s="145"/>
      <c r="DR39" s="145"/>
      <c r="DS39" s="145"/>
      <c r="DT39" s="145"/>
      <c r="DU39" s="145"/>
      <c r="DV39" s="145"/>
      <c r="DW39" s="145"/>
      <c r="DX39" s="145"/>
      <c r="DY39" s="145"/>
      <c r="DZ39" s="145"/>
      <c r="EA39" s="145"/>
      <c r="EB39" s="145"/>
      <c r="EC39" s="145"/>
      <c r="ED39" s="145"/>
      <c r="EE39" s="145"/>
      <c r="EF39" s="145"/>
      <c r="EG39" s="145"/>
      <c r="EH39" s="145"/>
      <c r="EI39" s="145"/>
      <c r="EJ39" s="145"/>
      <c r="EK39" s="145"/>
      <c r="EL39" s="145"/>
      <c r="EM39" s="145"/>
      <c r="EN39" s="145"/>
      <c r="EO39" s="145"/>
      <c r="EP39" s="145"/>
      <c r="EQ39" s="145"/>
      <c r="ER39" s="145"/>
      <c r="ES39" s="145"/>
      <c r="ET39" s="145"/>
      <c r="EU39" s="145"/>
      <c r="EV39" s="145"/>
      <c r="EW39" s="145"/>
      <c r="EX39" s="145"/>
      <c r="EY39" s="145"/>
    </row>
    <row r="40" spans="1:155" s="167" customFormat="1" ht="30" customHeight="1" x14ac:dyDescent="0.2">
      <c r="A40" s="107" t="s">
        <v>595</v>
      </c>
      <c r="B40" s="73">
        <v>38</v>
      </c>
      <c r="C40" s="108" t="s">
        <v>526</v>
      </c>
      <c r="D40" s="108" t="s">
        <v>278</v>
      </c>
      <c r="E40" s="73" t="s">
        <v>615</v>
      </c>
      <c r="F40" s="68">
        <f t="shared" si="1"/>
        <v>2</v>
      </c>
      <c r="G40" s="125">
        <v>232</v>
      </c>
      <c r="H40" s="125">
        <v>9</v>
      </c>
      <c r="I40" s="90">
        <v>9</v>
      </c>
      <c r="J40" s="68">
        <f t="shared" si="2"/>
        <v>2</v>
      </c>
      <c r="K40" s="76">
        <v>100</v>
      </c>
      <c r="L40" s="68">
        <f t="shared" si="3"/>
        <v>4</v>
      </c>
      <c r="M40" s="70">
        <v>2</v>
      </c>
      <c r="N40" s="70">
        <v>1</v>
      </c>
      <c r="O40" s="68">
        <f t="shared" si="4"/>
        <v>3</v>
      </c>
      <c r="P40" s="43">
        <v>232</v>
      </c>
      <c r="Q40" s="43">
        <v>232</v>
      </c>
      <c r="R40" s="71">
        <f t="shared" si="5"/>
        <v>100</v>
      </c>
      <c r="S40" s="68">
        <f t="shared" si="6"/>
        <v>4</v>
      </c>
      <c r="T40" s="125">
        <v>235</v>
      </c>
      <c r="U40" s="125">
        <v>100</v>
      </c>
      <c r="V40" s="68">
        <f t="shared" si="7"/>
        <v>2</v>
      </c>
      <c r="W40" s="75">
        <v>10</v>
      </c>
      <c r="X40" s="75">
        <v>8</v>
      </c>
      <c r="Y40" s="72">
        <f t="shared" si="0"/>
        <v>17</v>
      </c>
      <c r="Z40" s="72">
        <f t="shared" si="8"/>
        <v>94</v>
      </c>
      <c r="AA40" s="145"/>
      <c r="AB40" s="145"/>
      <c r="AC40" s="168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5"/>
      <c r="CH40" s="145"/>
      <c r="CI40" s="145"/>
      <c r="CJ40" s="145"/>
      <c r="CK40" s="145"/>
      <c r="CL40" s="145"/>
      <c r="CM40" s="145"/>
      <c r="CN40" s="145"/>
      <c r="CO40" s="145"/>
      <c r="CP40" s="145"/>
      <c r="CQ40" s="145"/>
      <c r="CR40" s="145"/>
      <c r="CS40" s="145"/>
      <c r="CT40" s="145"/>
      <c r="CU40" s="145"/>
      <c r="CV40" s="145"/>
      <c r="CW40" s="145"/>
      <c r="CX40" s="145"/>
      <c r="CY40" s="145"/>
      <c r="CZ40" s="145"/>
      <c r="DA40" s="145"/>
      <c r="DB40" s="145"/>
      <c r="DC40" s="145"/>
      <c r="DD40" s="145"/>
      <c r="DE40" s="145"/>
      <c r="DF40" s="145"/>
      <c r="DG40" s="145"/>
      <c r="DH40" s="145"/>
      <c r="DI40" s="145"/>
      <c r="DJ40" s="145"/>
      <c r="DK40" s="145"/>
      <c r="DL40" s="145"/>
      <c r="DM40" s="145"/>
      <c r="DN40" s="145"/>
      <c r="DO40" s="145"/>
      <c r="DP40" s="145"/>
      <c r="DQ40" s="145"/>
      <c r="DR40" s="145"/>
      <c r="DS40" s="145"/>
      <c r="DT40" s="145"/>
      <c r="DU40" s="145"/>
      <c r="DV40" s="145"/>
      <c r="DW40" s="145"/>
      <c r="DX40" s="145"/>
      <c r="DY40" s="145"/>
      <c r="DZ40" s="145"/>
      <c r="EA40" s="145"/>
      <c r="EB40" s="145"/>
      <c r="EC40" s="145"/>
      <c r="ED40" s="145"/>
      <c r="EE40" s="145"/>
      <c r="EF40" s="145"/>
      <c r="EG40" s="145"/>
      <c r="EH40" s="145"/>
      <c r="EI40" s="145"/>
      <c r="EJ40" s="145"/>
      <c r="EK40" s="145"/>
      <c r="EL40" s="145"/>
      <c r="EM40" s="145"/>
      <c r="EN40" s="145"/>
      <c r="EO40" s="145"/>
      <c r="EP40" s="145"/>
      <c r="EQ40" s="145"/>
      <c r="ER40" s="145"/>
      <c r="ES40" s="145"/>
      <c r="ET40" s="145"/>
      <c r="EU40" s="145"/>
      <c r="EV40" s="145"/>
      <c r="EW40" s="145"/>
      <c r="EX40" s="145"/>
      <c r="EY40" s="145"/>
    </row>
    <row r="41" spans="1:155" s="145" customFormat="1" ht="30" customHeight="1" x14ac:dyDescent="0.2">
      <c r="A41" s="107" t="s">
        <v>595</v>
      </c>
      <c r="B41" s="73">
        <v>39</v>
      </c>
      <c r="C41" s="108" t="s">
        <v>527</v>
      </c>
      <c r="D41" s="108" t="s">
        <v>279</v>
      </c>
      <c r="E41" s="73" t="s">
        <v>615</v>
      </c>
      <c r="F41" s="68">
        <f t="shared" si="1"/>
        <v>2</v>
      </c>
      <c r="G41" s="125">
        <v>222</v>
      </c>
      <c r="H41" s="125">
        <v>10</v>
      </c>
      <c r="I41" s="90">
        <v>10</v>
      </c>
      <c r="J41" s="68">
        <f t="shared" si="2"/>
        <v>2</v>
      </c>
      <c r="K41" s="76">
        <v>100</v>
      </c>
      <c r="L41" s="68">
        <f t="shared" si="3"/>
        <v>4</v>
      </c>
      <c r="M41" s="70">
        <v>2</v>
      </c>
      <c r="N41" s="70">
        <v>2</v>
      </c>
      <c r="O41" s="68">
        <f t="shared" si="4"/>
        <v>4</v>
      </c>
      <c r="P41" s="43">
        <v>217</v>
      </c>
      <c r="Q41" s="43">
        <v>217</v>
      </c>
      <c r="R41" s="71">
        <f t="shared" si="5"/>
        <v>100</v>
      </c>
      <c r="S41" s="68">
        <f t="shared" si="6"/>
        <v>4</v>
      </c>
      <c r="T41" s="125">
        <v>252</v>
      </c>
      <c r="U41" s="125">
        <v>100</v>
      </c>
      <c r="V41" s="68">
        <f t="shared" si="7"/>
        <v>2</v>
      </c>
      <c r="W41" s="75">
        <v>39</v>
      </c>
      <c r="X41" s="75">
        <v>12</v>
      </c>
      <c r="Y41" s="72">
        <f t="shared" si="0"/>
        <v>18</v>
      </c>
      <c r="Z41" s="72">
        <f t="shared" si="8"/>
        <v>100</v>
      </c>
      <c r="AC41" s="168"/>
      <c r="AD41" s="169"/>
    </row>
    <row r="42" spans="1:155" s="145" customFormat="1" ht="30" customHeight="1" x14ac:dyDescent="0.2">
      <c r="A42" s="107" t="s">
        <v>595</v>
      </c>
      <c r="B42" s="73">
        <v>40</v>
      </c>
      <c r="C42" s="108" t="s">
        <v>528</v>
      </c>
      <c r="D42" s="108" t="s">
        <v>283</v>
      </c>
      <c r="E42" s="73" t="s">
        <v>615</v>
      </c>
      <c r="F42" s="68">
        <f t="shared" si="1"/>
        <v>2</v>
      </c>
      <c r="G42" s="125">
        <v>151</v>
      </c>
      <c r="H42" s="125">
        <v>6</v>
      </c>
      <c r="I42" s="121">
        <v>6</v>
      </c>
      <c r="J42" s="68">
        <f t="shared" si="2"/>
        <v>2</v>
      </c>
      <c r="K42" s="76">
        <v>100</v>
      </c>
      <c r="L42" s="68">
        <f t="shared" si="3"/>
        <v>4</v>
      </c>
      <c r="M42" s="70">
        <v>2</v>
      </c>
      <c r="N42" s="70">
        <v>2</v>
      </c>
      <c r="O42" s="68">
        <f t="shared" si="4"/>
        <v>4</v>
      </c>
      <c r="P42" s="43">
        <v>149</v>
      </c>
      <c r="Q42" s="43">
        <v>149</v>
      </c>
      <c r="R42" s="71">
        <f t="shared" si="5"/>
        <v>100</v>
      </c>
      <c r="S42" s="68">
        <f t="shared" si="6"/>
        <v>4</v>
      </c>
      <c r="T42" s="125">
        <v>146</v>
      </c>
      <c r="U42" s="125">
        <v>100</v>
      </c>
      <c r="V42" s="68">
        <f t="shared" si="7"/>
        <v>2</v>
      </c>
      <c r="W42" s="45">
        <v>13</v>
      </c>
      <c r="X42" s="45">
        <v>2</v>
      </c>
      <c r="Y42" s="72">
        <f t="shared" si="0"/>
        <v>18</v>
      </c>
      <c r="Z42" s="72">
        <f t="shared" si="8"/>
        <v>100</v>
      </c>
      <c r="AC42" s="168"/>
    </row>
    <row r="43" spans="1:155" s="145" customFormat="1" ht="30" customHeight="1" x14ac:dyDescent="0.2">
      <c r="A43" s="107" t="s">
        <v>595</v>
      </c>
      <c r="B43" s="73">
        <v>41</v>
      </c>
      <c r="C43" s="108" t="s">
        <v>529</v>
      </c>
      <c r="D43" s="108" t="s">
        <v>282</v>
      </c>
      <c r="E43" s="73" t="s">
        <v>615</v>
      </c>
      <c r="F43" s="68">
        <f t="shared" si="1"/>
        <v>2</v>
      </c>
      <c r="G43" s="45">
        <v>5</v>
      </c>
      <c r="H43" s="45">
        <v>1</v>
      </c>
      <c r="I43" s="122">
        <v>1</v>
      </c>
      <c r="J43" s="68">
        <f t="shared" si="2"/>
        <v>2</v>
      </c>
      <c r="K43" s="76">
        <v>50</v>
      </c>
      <c r="L43" s="68">
        <f t="shared" si="3"/>
        <v>2</v>
      </c>
      <c r="M43" s="70">
        <v>2</v>
      </c>
      <c r="N43" s="70">
        <v>2</v>
      </c>
      <c r="O43" s="68">
        <f t="shared" si="4"/>
        <v>4</v>
      </c>
      <c r="P43" s="43">
        <v>5</v>
      </c>
      <c r="Q43" s="43">
        <v>5</v>
      </c>
      <c r="R43" s="71">
        <f t="shared" si="5"/>
        <v>100</v>
      </c>
      <c r="S43" s="68">
        <f t="shared" si="6"/>
        <v>4</v>
      </c>
      <c r="T43" s="45">
        <v>5</v>
      </c>
      <c r="U43" s="45">
        <v>100</v>
      </c>
      <c r="V43" s="68">
        <f t="shared" si="7"/>
        <v>2</v>
      </c>
      <c r="W43" s="75">
        <v>12</v>
      </c>
      <c r="X43" s="75">
        <v>5</v>
      </c>
      <c r="Y43" s="72">
        <f t="shared" si="0"/>
        <v>16</v>
      </c>
      <c r="Z43" s="72">
        <f t="shared" si="8"/>
        <v>89</v>
      </c>
      <c r="AC43" s="168"/>
    </row>
    <row r="44" spans="1:155" s="145" customFormat="1" ht="30" customHeight="1" x14ac:dyDescent="0.2">
      <c r="A44" s="107" t="s">
        <v>596</v>
      </c>
      <c r="B44" s="73">
        <v>42</v>
      </c>
      <c r="C44" s="108" t="s">
        <v>123</v>
      </c>
      <c r="D44" s="108" t="s">
        <v>285</v>
      </c>
      <c r="E44" s="73" t="s">
        <v>615</v>
      </c>
      <c r="F44" s="68">
        <f>IF(E44="25/26",2,0)</f>
        <v>2</v>
      </c>
      <c r="G44" s="45">
        <v>135</v>
      </c>
      <c r="H44" s="45">
        <v>6</v>
      </c>
      <c r="I44" s="77">
        <v>6</v>
      </c>
      <c r="J44" s="68">
        <f>IF(ABS((H44-I44)/I44)&lt;=0.1,2,IF(AND(ABS((H44-I44)/I44)&gt;0.1,ABS((H44-I44)/I44)&lt;=0.2),1,0))</f>
        <v>2</v>
      </c>
      <c r="K44" s="74">
        <v>91.666666666666657</v>
      </c>
      <c r="L44" s="68">
        <f>IF(K44&gt;90,4,IF(AND(K44&gt;80,K44&lt;=90),3,IF(AND(K44&gt;=50,K44&lt;=80),2,IF(AND(K44&gt;=10,K44&lt;50),1,0))))</f>
        <v>4</v>
      </c>
      <c r="M44" s="70">
        <v>2</v>
      </c>
      <c r="N44" s="70">
        <v>2</v>
      </c>
      <c r="O44" s="68">
        <f>SUM(M44:N44)</f>
        <v>4</v>
      </c>
      <c r="P44" s="43">
        <v>135</v>
      </c>
      <c r="Q44" s="43">
        <v>135</v>
      </c>
      <c r="R44" s="71">
        <f>ROUND(Q44/P44*100,0)</f>
        <v>100</v>
      </c>
      <c r="S44" s="68">
        <f>IF(R44&gt;90,4,IF(AND(R44&gt;80,R44&lt;=90),3,IF(AND(R44&gt;=50,R44&lt;=80),2,IF(AND(R44&gt;=10,R44&lt;50),1,0))))</f>
        <v>4</v>
      </c>
      <c r="T44" s="45">
        <v>137</v>
      </c>
      <c r="U44" s="45">
        <v>100</v>
      </c>
      <c r="V44" s="68">
        <f>IF(U44&gt;=90,2,IF(U44&gt;=80,1,0))</f>
        <v>2</v>
      </c>
      <c r="W44" s="45">
        <v>76</v>
      </c>
      <c r="X44" s="45">
        <v>42</v>
      </c>
      <c r="Y44" s="72">
        <f>F44+J44+L44+O44+S44+V44</f>
        <v>18</v>
      </c>
      <c r="Z44" s="72">
        <f>ROUND(Y44/$Y$2*100,0)</f>
        <v>100</v>
      </c>
    </row>
    <row r="45" spans="1:155" s="145" customFormat="1" ht="36.75" customHeight="1" x14ac:dyDescent="0.2">
      <c r="A45" s="107" t="s">
        <v>596</v>
      </c>
      <c r="B45" s="73">
        <v>43</v>
      </c>
      <c r="C45" s="108" t="s">
        <v>107</v>
      </c>
      <c r="D45" s="108" t="s">
        <v>284</v>
      </c>
      <c r="E45" s="73" t="s">
        <v>615</v>
      </c>
      <c r="F45" s="68">
        <f>IF(E45="25/26",2,0)</f>
        <v>2</v>
      </c>
      <c r="G45" s="45">
        <v>25</v>
      </c>
      <c r="H45" s="45">
        <v>1</v>
      </c>
      <c r="I45" s="77">
        <v>1</v>
      </c>
      <c r="J45" s="68">
        <f>IF(ABS((H45-I45)/I45)&lt;=0.1,2,IF(AND(ABS((H45-I45)/I45)&gt;0.1,ABS((H45-I45)/I45)&lt;=0.2),1,0))</f>
        <v>2</v>
      </c>
      <c r="K45" s="74">
        <v>100</v>
      </c>
      <c r="L45" s="68">
        <f>IF(K45&gt;90,4,IF(AND(K45&gt;80,K45&lt;=90),3,IF(AND(K45&gt;=50,K45&lt;=80),2,IF(AND(K45&gt;=10,K45&lt;50),1,0))))</f>
        <v>4</v>
      </c>
      <c r="M45" s="70">
        <v>2</v>
      </c>
      <c r="N45" s="70">
        <v>2</v>
      </c>
      <c r="O45" s="68">
        <f>SUM(M45:N45)</f>
        <v>4</v>
      </c>
      <c r="P45" s="43">
        <v>12</v>
      </c>
      <c r="Q45" s="43">
        <v>12</v>
      </c>
      <c r="R45" s="71">
        <f>ROUND(Q45/P45*100,0)</f>
        <v>100</v>
      </c>
      <c r="S45" s="68">
        <f>IF(R45&gt;90,4,IF(AND(R45&gt;80,R45&lt;=90),3,IF(AND(R45&gt;=50,R45&lt;=80),2,IF(AND(R45&gt;=10,R45&lt;50),1,0))))</f>
        <v>4</v>
      </c>
      <c r="T45" s="45">
        <v>24</v>
      </c>
      <c r="U45" s="45">
        <v>100</v>
      </c>
      <c r="V45" s="68">
        <f>IF(U45&gt;=90,2,IF(U45&gt;=80,1,0))</f>
        <v>2</v>
      </c>
      <c r="W45" s="45">
        <v>24</v>
      </c>
      <c r="X45" s="45">
        <v>0</v>
      </c>
      <c r="Y45" s="72">
        <f>F45+J45+L45+O45+S45+V45</f>
        <v>18</v>
      </c>
      <c r="Z45" s="72">
        <f>ROUND(Y45/$Y$2*100,0)</f>
        <v>100</v>
      </c>
    </row>
    <row r="46" spans="1:155" s="145" customFormat="1" ht="30" customHeight="1" x14ac:dyDescent="0.2">
      <c r="A46" s="107" t="s">
        <v>596</v>
      </c>
      <c r="B46" s="73">
        <v>44</v>
      </c>
      <c r="C46" s="108" t="s">
        <v>563</v>
      </c>
      <c r="D46" s="108" t="s">
        <v>287</v>
      </c>
      <c r="E46" s="73" t="s">
        <v>615</v>
      </c>
      <c r="F46" s="68">
        <f>IF(E46="25/26",2,0)</f>
        <v>2</v>
      </c>
      <c r="G46" s="45">
        <v>45</v>
      </c>
      <c r="H46" s="45">
        <v>3</v>
      </c>
      <c r="I46" s="88">
        <v>3</v>
      </c>
      <c r="J46" s="68">
        <f>IF(ABS((H46-I46)/I46)&lt;=0.1,2,IF(AND(ABS((H46-I46)/I46)&gt;0.1,ABS((H46-I46)/I46)&lt;=0.2),1,0))</f>
        <v>2</v>
      </c>
      <c r="K46" s="74">
        <v>75</v>
      </c>
      <c r="L46" s="68">
        <f>IF(K46&gt;90,4,IF(AND(K46&gt;80,K46&lt;=90),3,IF(AND(K46&gt;=50,K46&lt;=80),2,IF(AND(K46&gt;=10,K46&lt;50),1,0))))</f>
        <v>2</v>
      </c>
      <c r="M46" s="70">
        <v>2</v>
      </c>
      <c r="N46" s="70">
        <v>2</v>
      </c>
      <c r="O46" s="68">
        <f>SUM(M46:N46)</f>
        <v>4</v>
      </c>
      <c r="P46" s="43">
        <v>45</v>
      </c>
      <c r="Q46" s="43">
        <v>45</v>
      </c>
      <c r="R46" s="71">
        <f>ROUND(Q46/P46*100,0)</f>
        <v>100</v>
      </c>
      <c r="S46" s="68">
        <f>IF(R46&gt;90,4,IF(AND(R46&gt;80,R46&lt;=90),3,IF(AND(R46&gt;=50,R46&lt;=80),2,IF(AND(R46&gt;=10,R46&lt;50),1,0))))</f>
        <v>4</v>
      </c>
      <c r="T46" s="45">
        <v>69</v>
      </c>
      <c r="U46" s="45">
        <v>100</v>
      </c>
      <c r="V46" s="68">
        <f>IF(U46&gt;=90,2,IF(U46&gt;=80,1,0))</f>
        <v>2</v>
      </c>
      <c r="W46" s="45">
        <v>13</v>
      </c>
      <c r="X46" s="45">
        <v>9</v>
      </c>
      <c r="Y46" s="72">
        <f>F46+J46+L46+O46+S46+V46</f>
        <v>16</v>
      </c>
      <c r="Z46" s="72">
        <f>ROUND(Y46/$Y$2*100,0)</f>
        <v>89</v>
      </c>
    </row>
    <row r="47" spans="1:155" s="145" customFormat="1" ht="30" customHeight="1" x14ac:dyDescent="0.2">
      <c r="A47" s="107" t="s">
        <v>596</v>
      </c>
      <c r="B47" s="73">
        <v>45</v>
      </c>
      <c r="C47" s="108" t="s">
        <v>15</v>
      </c>
      <c r="D47" s="108" t="s">
        <v>286</v>
      </c>
      <c r="E47" s="73" t="s">
        <v>615</v>
      </c>
      <c r="F47" s="68">
        <f>IF(E47="25/26",2,0)</f>
        <v>2</v>
      </c>
      <c r="G47" s="45">
        <v>51</v>
      </c>
      <c r="H47" s="45">
        <v>3</v>
      </c>
      <c r="I47" s="88">
        <v>3</v>
      </c>
      <c r="J47" s="68">
        <f>IF(ABS((H47-I47)/I47)&lt;=0.1,2,IF(AND(ABS((H47-I47)/I47)&gt;0.1,ABS((H47-I47)/I47)&lt;=0.2),1,0))</f>
        <v>2</v>
      </c>
      <c r="K47" s="74">
        <v>100</v>
      </c>
      <c r="L47" s="68">
        <f>IF(K47&gt;90,4,IF(AND(K47&gt;80,K47&lt;=90),3,IF(AND(K47&gt;=50,K47&lt;=80),2,IF(AND(K47&gt;=10,K47&lt;50),1,0))))</f>
        <v>4</v>
      </c>
      <c r="M47" s="70">
        <v>2</v>
      </c>
      <c r="N47" s="70">
        <v>2</v>
      </c>
      <c r="O47" s="68">
        <f>SUM(M47:N47)</f>
        <v>4</v>
      </c>
      <c r="P47" s="43">
        <v>49</v>
      </c>
      <c r="Q47" s="43">
        <v>49</v>
      </c>
      <c r="R47" s="71">
        <f>ROUND(Q47/P47*100,0)</f>
        <v>100</v>
      </c>
      <c r="S47" s="68">
        <f>IF(R47&gt;90,4,IF(AND(R47&gt;80,R47&lt;=90),3,IF(AND(R47&gt;=50,R47&lt;=80),2,IF(AND(R47&gt;=10,R47&lt;50),1,0))))</f>
        <v>4</v>
      </c>
      <c r="T47" s="45">
        <v>48</v>
      </c>
      <c r="U47" s="45">
        <v>100</v>
      </c>
      <c r="V47" s="68">
        <f>IF(U47&gt;=90,2,IF(U47&gt;=80,1,0))</f>
        <v>2</v>
      </c>
      <c r="W47" s="45">
        <v>5</v>
      </c>
      <c r="X47" s="45">
        <v>0</v>
      </c>
      <c r="Y47" s="72">
        <f>F47+J47+L47+O47+S47+V47</f>
        <v>18</v>
      </c>
      <c r="Z47" s="72">
        <f>ROUND(Y47/$Y$2*100,0)</f>
        <v>100</v>
      </c>
    </row>
    <row r="48" spans="1:155" s="145" customFormat="1" ht="30" customHeight="1" x14ac:dyDescent="0.2">
      <c r="A48" s="107" t="s">
        <v>602</v>
      </c>
      <c r="B48" s="73">
        <v>46</v>
      </c>
      <c r="C48" s="108" t="s">
        <v>114</v>
      </c>
      <c r="D48" s="108" t="s">
        <v>288</v>
      </c>
      <c r="E48" s="78" t="s">
        <v>615</v>
      </c>
      <c r="F48" s="68">
        <f>IF(E48="25/26",2,0)</f>
        <v>2</v>
      </c>
      <c r="G48" s="45">
        <v>5</v>
      </c>
      <c r="H48" s="45">
        <v>1</v>
      </c>
      <c r="I48" s="66">
        <v>1</v>
      </c>
      <c r="J48" s="68">
        <f>IF(ABS((H48-I48)/I48)&lt;=0.1,2,IF(AND(ABS((H48-I48)/I48)&gt;0.1,ABS((H48-I48)/I48)&lt;=0.2),1,0))</f>
        <v>2</v>
      </c>
      <c r="K48" s="74">
        <v>91.666666666666657</v>
      </c>
      <c r="L48" s="68">
        <f>IF(K48&gt;90,4,IF(AND(K48&gt;80,K48&lt;=90),3,IF(AND(K48&gt;=50,K48&lt;=80),2,IF(AND(K48&gt;=10,K48&lt;50),1,0))))</f>
        <v>4</v>
      </c>
      <c r="M48" s="70">
        <v>2</v>
      </c>
      <c r="N48" s="70">
        <v>2</v>
      </c>
      <c r="O48" s="68">
        <f>SUM(M48:N48)</f>
        <v>4</v>
      </c>
      <c r="P48" s="70">
        <v>5</v>
      </c>
      <c r="Q48" s="70">
        <v>5</v>
      </c>
      <c r="R48" s="71">
        <f>ROUND(Q48/P48*100,0)</f>
        <v>100</v>
      </c>
      <c r="S48" s="68">
        <f>IF(R48&gt;90,4,IF(AND(R48&gt;80,R48&lt;=90),3,IF(AND(R48&gt;=50,R48&lt;=80),2,IF(AND(R48&gt;=10,R48&lt;50),1,0))))</f>
        <v>4</v>
      </c>
      <c r="T48" s="45">
        <v>5</v>
      </c>
      <c r="U48" s="45">
        <v>100</v>
      </c>
      <c r="V48" s="68">
        <f>IF(U48&gt;=90,2,IF(U48&gt;=80,1,0))</f>
        <v>2</v>
      </c>
      <c r="W48" s="45">
        <v>8</v>
      </c>
      <c r="X48" s="45">
        <v>1</v>
      </c>
      <c r="Y48" s="72">
        <f t="shared" ref="Y48:Y52" si="9">F48+J48+L48+O48+S48+V48</f>
        <v>18</v>
      </c>
      <c r="Z48" s="72">
        <f>ROUND(Y48/$Y$2*100,0)</f>
        <v>100</v>
      </c>
    </row>
    <row r="49" spans="1:26" s="145" customFormat="1" ht="30" customHeight="1" x14ac:dyDescent="0.2">
      <c r="A49" s="107" t="s">
        <v>602</v>
      </c>
      <c r="B49" s="73">
        <v>47</v>
      </c>
      <c r="C49" s="108" t="s">
        <v>113</v>
      </c>
      <c r="D49" s="108" t="s">
        <v>289</v>
      </c>
      <c r="E49" s="78" t="s">
        <v>615</v>
      </c>
      <c r="F49" s="68">
        <f>IF(E49="25/26",2,0)</f>
        <v>2</v>
      </c>
      <c r="G49" s="45">
        <v>9</v>
      </c>
      <c r="H49" s="45">
        <v>1</v>
      </c>
      <c r="I49" s="66">
        <v>1</v>
      </c>
      <c r="J49" s="68">
        <f>IF(ABS((H49-I49)/I49)&lt;=0.1,2,IF(AND(ABS((H49-I49)/I49)&gt;0.1,ABS((H49-I49)/I49)&lt;=0.2),1,0))</f>
        <v>2</v>
      </c>
      <c r="K49" s="74">
        <v>91.666666666666657</v>
      </c>
      <c r="L49" s="68">
        <f>IF(K49&gt;90,4,IF(AND(K49&gt;80,K49&lt;=90),3,IF(AND(K49&gt;=50,K49&lt;=80),2,IF(AND(K49&gt;=10,K49&lt;50),1,0))))</f>
        <v>4</v>
      </c>
      <c r="M49" s="70">
        <v>2</v>
      </c>
      <c r="N49" s="70">
        <v>2</v>
      </c>
      <c r="O49" s="68">
        <f>SUM(M49:N49)</f>
        <v>4</v>
      </c>
      <c r="P49" s="70">
        <v>9</v>
      </c>
      <c r="Q49" s="70">
        <v>9</v>
      </c>
      <c r="R49" s="71">
        <f>ROUND(Q49/P49*100,0)</f>
        <v>100</v>
      </c>
      <c r="S49" s="68">
        <f>IF(R49&gt;90,4,IF(AND(R49&gt;80,R49&lt;=90),3,IF(AND(R49&gt;=50,R49&lt;=80),2,IF(AND(R49&gt;=10,R49&lt;50),1,0))))</f>
        <v>4</v>
      </c>
      <c r="T49" s="45">
        <v>10</v>
      </c>
      <c r="U49" s="45">
        <v>100</v>
      </c>
      <c r="V49" s="68">
        <f>IF(U49&gt;=90,2,IF(U49&gt;=80,1,0))</f>
        <v>2</v>
      </c>
      <c r="W49" s="45">
        <v>50</v>
      </c>
      <c r="X49" s="45">
        <v>0</v>
      </c>
      <c r="Y49" s="72">
        <f t="shared" si="9"/>
        <v>18</v>
      </c>
      <c r="Z49" s="72">
        <f>ROUND(Y49/$Y$2*100,0)</f>
        <v>100</v>
      </c>
    </row>
    <row r="50" spans="1:26" s="145" customFormat="1" ht="30" customHeight="1" x14ac:dyDescent="0.2">
      <c r="A50" s="107" t="s">
        <v>602</v>
      </c>
      <c r="B50" s="73">
        <v>48</v>
      </c>
      <c r="C50" s="109" t="s">
        <v>562</v>
      </c>
      <c r="D50" s="108" t="s">
        <v>561</v>
      </c>
      <c r="E50" s="78" t="s">
        <v>615</v>
      </c>
      <c r="F50" s="68">
        <f>IF(E50="25/26",2,0)</f>
        <v>2</v>
      </c>
      <c r="G50" s="45">
        <v>13</v>
      </c>
      <c r="H50" s="45">
        <v>3</v>
      </c>
      <c r="I50" s="66">
        <v>3</v>
      </c>
      <c r="J50" s="68">
        <f>IF(ABS((H50-I50)/I50)&lt;=0.1,2,IF(AND(ABS((H50-I50)/I50)&gt;0.1,ABS((H50-I50)/I50)&lt;=0.2),1,0))</f>
        <v>2</v>
      </c>
      <c r="K50" s="74">
        <v>91.666666666666657</v>
      </c>
      <c r="L50" s="68">
        <f>IF(K50&gt;90,4,IF(AND(K50&gt;80,K50&lt;=90),3,IF(AND(K50&gt;=50,K50&lt;=80),2,IF(AND(K50&gt;=10,K50&lt;50),1,0))))</f>
        <v>4</v>
      </c>
      <c r="M50" s="70">
        <v>2</v>
      </c>
      <c r="N50" s="70">
        <v>2</v>
      </c>
      <c r="O50" s="68">
        <f>SUM(M50:N50)</f>
        <v>4</v>
      </c>
      <c r="P50" s="70">
        <v>8</v>
      </c>
      <c r="Q50" s="70">
        <v>8</v>
      </c>
      <c r="R50" s="71">
        <f>ROUND(Q50/P50*100,0)</f>
        <v>100</v>
      </c>
      <c r="S50" s="68">
        <f>IF(R50&gt;90,4,IF(AND(R50&gt;80,R50&lt;=90),3,IF(AND(R50&gt;=50,R50&lt;=80),2,IF(AND(R50&gt;=10,R50&lt;50),1,0))))</f>
        <v>4</v>
      </c>
      <c r="T50" s="45">
        <v>10</v>
      </c>
      <c r="U50" s="45">
        <v>100</v>
      </c>
      <c r="V50" s="68">
        <f>IF(U50&gt;=90,2,IF(U50&gt;=80,1,0))</f>
        <v>2</v>
      </c>
      <c r="W50" s="45">
        <v>47</v>
      </c>
      <c r="X50" s="45">
        <v>0</v>
      </c>
      <c r="Y50" s="72">
        <f t="shared" si="9"/>
        <v>18</v>
      </c>
      <c r="Z50" s="72">
        <f>ROUND(Y50/$Y$2*100,0)</f>
        <v>100</v>
      </c>
    </row>
    <row r="51" spans="1:26" s="145" customFormat="1" ht="42.75" x14ac:dyDescent="0.2">
      <c r="A51" s="107" t="s">
        <v>602</v>
      </c>
      <c r="B51" s="73">
        <v>49</v>
      </c>
      <c r="C51" s="108" t="s">
        <v>112</v>
      </c>
      <c r="D51" s="108" t="s">
        <v>245</v>
      </c>
      <c r="E51" s="78" t="s">
        <v>615</v>
      </c>
      <c r="F51" s="68">
        <f>IF(E51="25/26",2,0)</f>
        <v>2</v>
      </c>
      <c r="G51" s="45">
        <v>169</v>
      </c>
      <c r="H51" s="45">
        <v>12</v>
      </c>
      <c r="I51" s="66">
        <v>12</v>
      </c>
      <c r="J51" s="68">
        <f>IF(ABS((H51-I51)/I51)&lt;=0.1,2,IF(AND(ABS((H51-I51)/I51)&gt;0.1,ABS((H51-I51)/I51)&lt;=0.2),1,0))</f>
        <v>2</v>
      </c>
      <c r="K51" s="74">
        <v>100</v>
      </c>
      <c r="L51" s="68">
        <f>IF(K51&gt;90,4,IF(AND(K51&gt;80,K51&lt;=90),3,IF(AND(K51&gt;=50,K51&lt;=80),2,IF(AND(K51&gt;=10,K51&lt;50),1,0))))</f>
        <v>4</v>
      </c>
      <c r="M51" s="70">
        <v>2</v>
      </c>
      <c r="N51" s="70">
        <v>2</v>
      </c>
      <c r="O51" s="68">
        <f>SUM(M51:N51)</f>
        <v>4</v>
      </c>
      <c r="P51" s="70">
        <v>150</v>
      </c>
      <c r="Q51" s="70">
        <v>150</v>
      </c>
      <c r="R51" s="71">
        <f>ROUND(Q51/P51*100,0)</f>
        <v>100</v>
      </c>
      <c r="S51" s="68">
        <f>IF(R51&gt;90,4,IF(AND(R51&gt;80,R51&lt;=90),3,IF(AND(R51&gt;=50,R51&lt;=80),2,IF(AND(R51&gt;=10,R51&lt;50),1,0))))</f>
        <v>4</v>
      </c>
      <c r="T51" s="45">
        <v>258</v>
      </c>
      <c r="U51" s="45">
        <v>100</v>
      </c>
      <c r="V51" s="68">
        <f>IF(U51&gt;=90,2,IF(U51&gt;=80,1,0))</f>
        <v>2</v>
      </c>
      <c r="W51" s="45">
        <v>76</v>
      </c>
      <c r="X51" s="45">
        <v>4</v>
      </c>
      <c r="Y51" s="72">
        <f t="shared" si="9"/>
        <v>18</v>
      </c>
      <c r="Z51" s="72">
        <f>ROUND(Y51/$Y$2*100,0)</f>
        <v>100</v>
      </c>
    </row>
    <row r="52" spans="1:26" s="145" customFormat="1" ht="30" customHeight="1" x14ac:dyDescent="0.2">
      <c r="A52" s="107" t="s">
        <v>602</v>
      </c>
      <c r="B52" s="73">
        <v>50</v>
      </c>
      <c r="C52" s="108" t="s">
        <v>439</v>
      </c>
      <c r="D52" s="108" t="s">
        <v>590</v>
      </c>
      <c r="E52" s="78" t="s">
        <v>615</v>
      </c>
      <c r="F52" s="68">
        <f>IF(E52="25/26",2,0)</f>
        <v>2</v>
      </c>
      <c r="G52" s="45">
        <v>106</v>
      </c>
      <c r="H52" s="45">
        <v>6</v>
      </c>
      <c r="I52" s="66">
        <v>6</v>
      </c>
      <c r="J52" s="68">
        <f>IF(ABS((H52-I52)/I52)&lt;=0.1,2,IF(AND(ABS((H52-I52)/I52)&gt;0.1,ABS((H52-I52)/I52)&lt;=0.2),1,0))</f>
        <v>2</v>
      </c>
      <c r="K52" s="74">
        <v>100</v>
      </c>
      <c r="L52" s="68">
        <f>IF(K52&gt;90,4,IF(AND(K52&gt;80,K52&lt;=90),3,IF(AND(K52&gt;=50,K52&lt;=80),2,IF(AND(K52&gt;=10,K52&lt;50),1,0))))</f>
        <v>4</v>
      </c>
      <c r="M52" s="70">
        <v>2</v>
      </c>
      <c r="N52" s="70">
        <v>2</v>
      </c>
      <c r="O52" s="68">
        <f>SUM(M52:N52)</f>
        <v>4</v>
      </c>
      <c r="P52" s="70">
        <v>84</v>
      </c>
      <c r="Q52" s="70">
        <v>84</v>
      </c>
      <c r="R52" s="71">
        <f>ROUND(Q52/P52*100,0)</f>
        <v>100</v>
      </c>
      <c r="S52" s="68">
        <f>IF(R52&gt;90,4,IF(AND(R52&gt;80,R52&lt;=90),3,IF(AND(R52&gt;=50,R52&lt;=80),2,IF(AND(R52&gt;=10,R52&lt;50),1,0))))</f>
        <v>4</v>
      </c>
      <c r="T52" s="45">
        <v>127</v>
      </c>
      <c r="U52" s="45">
        <v>100</v>
      </c>
      <c r="V52" s="68">
        <f>IF(U52&gt;=90,2,IF(U52&gt;=80,1,0))</f>
        <v>2</v>
      </c>
      <c r="W52" s="45">
        <v>229</v>
      </c>
      <c r="X52" s="45">
        <v>40</v>
      </c>
      <c r="Y52" s="72">
        <f t="shared" si="9"/>
        <v>18</v>
      </c>
      <c r="Z52" s="72">
        <f>ROUND(Y52/$Y$2*100,0)</f>
        <v>100</v>
      </c>
    </row>
    <row r="53" spans="1:26" s="33" customFormat="1" ht="30" customHeight="1" x14ac:dyDescent="0.25">
      <c r="A53" s="107" t="s">
        <v>597</v>
      </c>
      <c r="B53" s="73">
        <v>51</v>
      </c>
      <c r="C53" s="108" t="s">
        <v>119</v>
      </c>
      <c r="D53" s="108" t="s">
        <v>293</v>
      </c>
      <c r="E53" s="78" t="s">
        <v>615</v>
      </c>
      <c r="F53" s="68">
        <f>IF(E53="25/26",2,0)</f>
        <v>2</v>
      </c>
      <c r="G53" s="45">
        <v>25</v>
      </c>
      <c r="H53" s="45">
        <v>2</v>
      </c>
      <c r="I53" s="79">
        <v>2</v>
      </c>
      <c r="J53" s="68">
        <f>IF(ABS((H53-I53)/I53)&lt;=0.1,2,IF(AND(ABS((H53-I53)/I53)&gt;0.1,ABS((H53-I53)/I53)&lt;=0.2),1,0))</f>
        <v>2</v>
      </c>
      <c r="K53" s="76">
        <v>96.825396825396822</v>
      </c>
      <c r="L53" s="68">
        <v>4</v>
      </c>
      <c r="M53" s="70">
        <v>2</v>
      </c>
      <c r="N53" s="70">
        <v>2</v>
      </c>
      <c r="O53" s="68">
        <f>SUM(M53:N53)</f>
        <v>4</v>
      </c>
      <c r="P53" s="70">
        <v>25</v>
      </c>
      <c r="Q53" s="70">
        <v>25</v>
      </c>
      <c r="R53" s="71">
        <f>ROUND(Q53/P53*100,0)</f>
        <v>100</v>
      </c>
      <c r="S53" s="68">
        <f>IF(R53&gt;90,4,IF(AND(R53&gt;80,R53&lt;=90),3,IF(AND(R53&gt;=50,R53&lt;=80),2,IF(AND(R53&gt;=10,R53&lt;50),1,0))))</f>
        <v>4</v>
      </c>
      <c r="T53" s="45">
        <v>19</v>
      </c>
      <c r="U53" s="45">
        <v>100</v>
      </c>
      <c r="V53" s="68">
        <f>IF(U53&gt;=90,2,IF(U53&gt;=80,1,0))</f>
        <v>2</v>
      </c>
      <c r="W53" s="45">
        <v>14</v>
      </c>
      <c r="X53" s="45">
        <v>0</v>
      </c>
      <c r="Y53" s="72">
        <f>F53+J53+L53+O53+S53+V53</f>
        <v>18</v>
      </c>
      <c r="Z53" s="72">
        <f>ROUND(Y53/$Y$2*100,0)</f>
        <v>100</v>
      </c>
    </row>
    <row r="54" spans="1:26" s="33" customFormat="1" ht="41.25" customHeight="1" x14ac:dyDescent="0.25">
      <c r="A54" s="107" t="s">
        <v>597</v>
      </c>
      <c r="B54" s="73">
        <v>52</v>
      </c>
      <c r="C54" s="108" t="s">
        <v>117</v>
      </c>
      <c r="D54" s="108" t="s">
        <v>290</v>
      </c>
      <c r="E54" s="78" t="s">
        <v>615</v>
      </c>
      <c r="F54" s="68">
        <f t="shared" ref="F54:F85" si="10">IF(E54="25/26",2,0)</f>
        <v>2</v>
      </c>
      <c r="G54" s="45">
        <v>111</v>
      </c>
      <c r="H54" s="45">
        <v>6</v>
      </c>
      <c r="I54" s="88">
        <v>6</v>
      </c>
      <c r="J54" s="68">
        <f t="shared" ref="J54:J85" si="11">IF(ABS((H54-I54)/I54)&lt;=0.1,2,IF(AND(ABS((H54-I54)/I54)&gt;0.1,ABS((H54-I54)/I54)&lt;=0.2),1,0))</f>
        <v>2</v>
      </c>
      <c r="K54" s="76">
        <v>100</v>
      </c>
      <c r="L54" s="68">
        <v>4</v>
      </c>
      <c r="M54" s="70">
        <v>2</v>
      </c>
      <c r="N54" s="70">
        <v>2</v>
      </c>
      <c r="O54" s="68">
        <f t="shared" ref="O54:O59" si="12">SUM(M54:N54)</f>
        <v>4</v>
      </c>
      <c r="P54" s="70">
        <v>107</v>
      </c>
      <c r="Q54" s="70">
        <v>107</v>
      </c>
      <c r="R54" s="71">
        <f t="shared" ref="R54:R85" si="13">ROUND(Q54/P54*100,0)</f>
        <v>100</v>
      </c>
      <c r="S54" s="68">
        <f t="shared" ref="S54:S85" si="14">IF(R54&gt;90,4,IF(AND(R54&gt;80,R54&lt;=90),3,IF(AND(R54&gt;=50,R54&lt;=80),2,IF(AND(R54&gt;=10,R54&lt;50),1,0))))</f>
        <v>4</v>
      </c>
      <c r="T54" s="45">
        <v>107</v>
      </c>
      <c r="U54" s="45">
        <v>100</v>
      </c>
      <c r="V54" s="68">
        <f t="shared" ref="V54:V85" si="15">IF(U54&gt;=90,2,IF(U54&gt;=80,1,0))</f>
        <v>2</v>
      </c>
      <c r="W54" s="75">
        <v>92</v>
      </c>
      <c r="X54" s="75">
        <v>68</v>
      </c>
      <c r="Y54" s="72">
        <f t="shared" ref="Y54:Y85" si="16">F54+J54+L54+O54+S54+V54</f>
        <v>18</v>
      </c>
      <c r="Z54" s="72">
        <f t="shared" ref="Z54:Z85" si="17">ROUND(Y54/$Y$2*100,0)</f>
        <v>100</v>
      </c>
    </row>
    <row r="55" spans="1:26" s="33" customFormat="1" ht="30" customHeight="1" x14ac:dyDescent="0.25">
      <c r="A55" s="107" t="s">
        <v>597</v>
      </c>
      <c r="B55" s="73">
        <v>53</v>
      </c>
      <c r="C55" s="108" t="s">
        <v>118</v>
      </c>
      <c r="D55" s="108" t="s">
        <v>291</v>
      </c>
      <c r="E55" s="78" t="s">
        <v>615</v>
      </c>
      <c r="F55" s="68">
        <f t="shared" si="10"/>
        <v>2</v>
      </c>
      <c r="G55" s="45">
        <v>80</v>
      </c>
      <c r="H55" s="45">
        <v>5</v>
      </c>
      <c r="I55" s="88">
        <v>5</v>
      </c>
      <c r="J55" s="68">
        <f t="shared" si="11"/>
        <v>2</v>
      </c>
      <c r="K55" s="76">
        <v>98.412698412698404</v>
      </c>
      <c r="L55" s="68">
        <v>4</v>
      </c>
      <c r="M55" s="70">
        <v>2</v>
      </c>
      <c r="N55" s="70">
        <v>2</v>
      </c>
      <c r="O55" s="68">
        <f t="shared" si="12"/>
        <v>4</v>
      </c>
      <c r="P55" s="70">
        <v>64</v>
      </c>
      <c r="Q55" s="70">
        <v>64</v>
      </c>
      <c r="R55" s="71">
        <f t="shared" si="13"/>
        <v>100</v>
      </c>
      <c r="S55" s="68">
        <f t="shared" si="14"/>
        <v>4</v>
      </c>
      <c r="T55" s="45">
        <v>96</v>
      </c>
      <c r="U55" s="45">
        <v>100</v>
      </c>
      <c r="V55" s="68">
        <f t="shared" si="15"/>
        <v>2</v>
      </c>
      <c r="W55" s="75">
        <v>130</v>
      </c>
      <c r="X55" s="75">
        <v>34</v>
      </c>
      <c r="Y55" s="72">
        <f t="shared" si="16"/>
        <v>18</v>
      </c>
      <c r="Z55" s="72">
        <f t="shared" si="17"/>
        <v>100</v>
      </c>
    </row>
    <row r="56" spans="1:26" s="33" customFormat="1" ht="30" customHeight="1" x14ac:dyDescent="0.25">
      <c r="A56" s="107" t="s">
        <v>597</v>
      </c>
      <c r="B56" s="73">
        <v>54</v>
      </c>
      <c r="C56" s="108" t="s">
        <v>601</v>
      </c>
      <c r="D56" s="108" t="s">
        <v>598</v>
      </c>
      <c r="E56" s="78" t="s">
        <v>615</v>
      </c>
      <c r="F56" s="68">
        <f t="shared" si="10"/>
        <v>2</v>
      </c>
      <c r="G56" s="45">
        <v>76</v>
      </c>
      <c r="H56" s="45">
        <v>4</v>
      </c>
      <c r="I56" s="88">
        <v>4</v>
      </c>
      <c r="J56" s="68">
        <f t="shared" si="11"/>
        <v>2</v>
      </c>
      <c r="K56" s="76">
        <v>100</v>
      </c>
      <c r="L56" s="68">
        <v>4</v>
      </c>
      <c r="M56" s="70">
        <v>2</v>
      </c>
      <c r="N56" s="70">
        <v>2</v>
      </c>
      <c r="O56" s="68">
        <f t="shared" si="12"/>
        <v>4</v>
      </c>
      <c r="P56" s="70">
        <v>65</v>
      </c>
      <c r="Q56" s="70">
        <v>65</v>
      </c>
      <c r="R56" s="71">
        <f t="shared" si="13"/>
        <v>100</v>
      </c>
      <c r="S56" s="68">
        <f t="shared" si="14"/>
        <v>4</v>
      </c>
      <c r="T56" s="45">
        <v>70</v>
      </c>
      <c r="U56" s="45">
        <v>100</v>
      </c>
      <c r="V56" s="68">
        <f t="shared" si="15"/>
        <v>2</v>
      </c>
      <c r="W56" s="75">
        <v>117</v>
      </c>
      <c r="X56" s="75">
        <v>1</v>
      </c>
      <c r="Y56" s="72">
        <f t="shared" si="16"/>
        <v>18</v>
      </c>
      <c r="Z56" s="72">
        <f t="shared" si="17"/>
        <v>100</v>
      </c>
    </row>
    <row r="57" spans="1:26" s="33" customFormat="1" ht="30" customHeight="1" x14ac:dyDescent="0.25">
      <c r="A57" s="107" t="s">
        <v>597</v>
      </c>
      <c r="B57" s="73">
        <v>55</v>
      </c>
      <c r="C57" s="108" t="s">
        <v>115</v>
      </c>
      <c r="D57" s="108" t="s">
        <v>294</v>
      </c>
      <c r="E57" s="78" t="s">
        <v>615</v>
      </c>
      <c r="F57" s="68">
        <f t="shared" si="10"/>
        <v>2</v>
      </c>
      <c r="G57" s="45">
        <v>235</v>
      </c>
      <c r="H57" s="45">
        <v>14</v>
      </c>
      <c r="I57" s="79">
        <v>14</v>
      </c>
      <c r="J57" s="68">
        <f t="shared" si="11"/>
        <v>2</v>
      </c>
      <c r="K57" s="76">
        <v>100</v>
      </c>
      <c r="L57" s="68">
        <v>4</v>
      </c>
      <c r="M57" s="70">
        <v>2</v>
      </c>
      <c r="N57" s="70">
        <v>2</v>
      </c>
      <c r="O57" s="68">
        <f t="shared" si="12"/>
        <v>4</v>
      </c>
      <c r="P57" s="70">
        <v>214</v>
      </c>
      <c r="Q57" s="70">
        <v>214</v>
      </c>
      <c r="R57" s="71">
        <f t="shared" si="13"/>
        <v>100</v>
      </c>
      <c r="S57" s="68">
        <f t="shared" si="14"/>
        <v>4</v>
      </c>
      <c r="T57" s="45">
        <v>274</v>
      </c>
      <c r="U57" s="45">
        <v>99</v>
      </c>
      <c r="V57" s="68">
        <f t="shared" si="15"/>
        <v>2</v>
      </c>
      <c r="W57" s="45">
        <v>98</v>
      </c>
      <c r="X57" s="45">
        <v>23</v>
      </c>
      <c r="Y57" s="72">
        <f t="shared" si="16"/>
        <v>18</v>
      </c>
      <c r="Z57" s="72">
        <f t="shared" si="17"/>
        <v>100</v>
      </c>
    </row>
    <row r="58" spans="1:26" s="33" customFormat="1" ht="30" customHeight="1" x14ac:dyDescent="0.25">
      <c r="A58" s="107" t="s">
        <v>597</v>
      </c>
      <c r="B58" s="73">
        <v>56</v>
      </c>
      <c r="C58" s="108" t="s">
        <v>116</v>
      </c>
      <c r="D58" s="108" t="s">
        <v>292</v>
      </c>
      <c r="E58" s="78" t="s">
        <v>615</v>
      </c>
      <c r="F58" s="68">
        <f t="shared" si="10"/>
        <v>2</v>
      </c>
      <c r="G58" s="45">
        <v>80</v>
      </c>
      <c r="H58" s="45">
        <v>5</v>
      </c>
      <c r="I58" s="88">
        <v>5</v>
      </c>
      <c r="J58" s="68">
        <f t="shared" si="11"/>
        <v>2</v>
      </c>
      <c r="K58" s="76">
        <v>98.412698412698404</v>
      </c>
      <c r="L58" s="68">
        <v>4</v>
      </c>
      <c r="M58" s="70">
        <v>2</v>
      </c>
      <c r="N58" s="70">
        <v>2</v>
      </c>
      <c r="O58" s="68">
        <f t="shared" si="12"/>
        <v>4</v>
      </c>
      <c r="P58" s="70">
        <v>69</v>
      </c>
      <c r="Q58" s="70">
        <v>69</v>
      </c>
      <c r="R58" s="71">
        <f t="shared" si="13"/>
        <v>100</v>
      </c>
      <c r="S58" s="68">
        <f t="shared" si="14"/>
        <v>4</v>
      </c>
      <c r="T58" s="45">
        <v>82</v>
      </c>
      <c r="U58" s="45">
        <v>98</v>
      </c>
      <c r="V58" s="68">
        <f t="shared" si="15"/>
        <v>2</v>
      </c>
      <c r="W58" s="75">
        <v>115</v>
      </c>
      <c r="X58" s="75">
        <v>8</v>
      </c>
      <c r="Y58" s="72">
        <f t="shared" si="16"/>
        <v>18</v>
      </c>
      <c r="Z58" s="72">
        <f t="shared" si="17"/>
        <v>100</v>
      </c>
    </row>
    <row r="59" spans="1:26" s="33" customFormat="1" ht="30" customHeight="1" x14ac:dyDescent="0.25">
      <c r="A59" s="107" t="s">
        <v>597</v>
      </c>
      <c r="B59" s="73">
        <v>57</v>
      </c>
      <c r="C59" s="108" t="s">
        <v>600</v>
      </c>
      <c r="D59" s="108" t="s">
        <v>599</v>
      </c>
      <c r="E59" s="78" t="s">
        <v>615</v>
      </c>
      <c r="F59" s="68">
        <f t="shared" si="10"/>
        <v>2</v>
      </c>
      <c r="G59" s="45">
        <v>68</v>
      </c>
      <c r="H59" s="45">
        <v>4</v>
      </c>
      <c r="I59" s="88">
        <v>4</v>
      </c>
      <c r="J59" s="68">
        <f t="shared" si="11"/>
        <v>2</v>
      </c>
      <c r="K59" s="76">
        <v>98.412698412698404</v>
      </c>
      <c r="L59" s="68">
        <v>4</v>
      </c>
      <c r="M59" s="70">
        <v>2</v>
      </c>
      <c r="N59" s="70">
        <v>2</v>
      </c>
      <c r="O59" s="68">
        <f t="shared" si="12"/>
        <v>4</v>
      </c>
      <c r="P59" s="70">
        <v>64</v>
      </c>
      <c r="Q59" s="70">
        <v>64</v>
      </c>
      <c r="R59" s="71">
        <f t="shared" si="13"/>
        <v>100</v>
      </c>
      <c r="S59" s="68">
        <f t="shared" si="14"/>
        <v>4</v>
      </c>
      <c r="T59" s="45">
        <v>66</v>
      </c>
      <c r="U59" s="45">
        <v>100</v>
      </c>
      <c r="V59" s="68">
        <f t="shared" si="15"/>
        <v>2</v>
      </c>
      <c r="W59" s="75">
        <v>89</v>
      </c>
      <c r="X59" s="75">
        <v>2</v>
      </c>
      <c r="Y59" s="72">
        <f t="shared" si="16"/>
        <v>18</v>
      </c>
      <c r="Z59" s="72">
        <f t="shared" si="17"/>
        <v>100</v>
      </c>
    </row>
    <row r="60" spans="1:26" s="145" customFormat="1" ht="28.5" x14ac:dyDescent="0.2">
      <c r="A60" s="107" t="s">
        <v>603</v>
      </c>
      <c r="B60" s="73">
        <v>58</v>
      </c>
      <c r="C60" s="108" t="s">
        <v>124</v>
      </c>
      <c r="D60" s="108" t="s">
        <v>296</v>
      </c>
      <c r="E60" s="73" t="s">
        <v>615</v>
      </c>
      <c r="F60" s="68">
        <f t="shared" si="10"/>
        <v>2</v>
      </c>
      <c r="G60" s="45">
        <v>188</v>
      </c>
      <c r="H60" s="45">
        <v>10</v>
      </c>
      <c r="I60" s="81">
        <v>10</v>
      </c>
      <c r="J60" s="68">
        <f t="shared" si="11"/>
        <v>2</v>
      </c>
      <c r="K60" s="76">
        <v>98.412698412698404</v>
      </c>
      <c r="L60" s="68">
        <f t="shared" ref="L60:L85" si="18">IF(K60&gt;90,4,IF(AND(K60&gt;80,K60&lt;=90),3,IF(AND(K60&gt;=50,K60&lt;=80),2,IF(AND(K60&gt;=10,K60&lt;50),1,0))))</f>
        <v>4</v>
      </c>
      <c r="M60" s="70">
        <v>2</v>
      </c>
      <c r="N60" s="70">
        <v>2</v>
      </c>
      <c r="O60" s="68">
        <f t="shared" ref="O60:O85" si="19">SUM(M60:N60)</f>
        <v>4</v>
      </c>
      <c r="P60" s="43">
        <v>139</v>
      </c>
      <c r="Q60" s="43">
        <v>139</v>
      </c>
      <c r="R60" s="71">
        <f t="shared" si="13"/>
        <v>100</v>
      </c>
      <c r="S60" s="68">
        <f t="shared" si="14"/>
        <v>4</v>
      </c>
      <c r="T60" s="45">
        <v>194</v>
      </c>
      <c r="U60" s="45">
        <v>100</v>
      </c>
      <c r="V60" s="68">
        <f t="shared" si="15"/>
        <v>2</v>
      </c>
      <c r="W60" s="125">
        <v>125</v>
      </c>
      <c r="X60" s="125">
        <v>27</v>
      </c>
      <c r="Y60" s="72">
        <f t="shared" si="16"/>
        <v>18</v>
      </c>
      <c r="Z60" s="72">
        <f t="shared" si="17"/>
        <v>100</v>
      </c>
    </row>
    <row r="61" spans="1:26" s="145" customFormat="1" ht="30" customHeight="1" x14ac:dyDescent="0.2">
      <c r="A61" s="107" t="s">
        <v>603</v>
      </c>
      <c r="B61" s="73">
        <v>59</v>
      </c>
      <c r="C61" s="108" t="s">
        <v>128</v>
      </c>
      <c r="D61" s="108" t="s">
        <v>297</v>
      </c>
      <c r="E61" s="73" t="s">
        <v>615</v>
      </c>
      <c r="F61" s="68">
        <f t="shared" si="10"/>
        <v>2</v>
      </c>
      <c r="G61" s="45">
        <v>71</v>
      </c>
      <c r="H61" s="45">
        <v>4</v>
      </c>
      <c r="I61" s="81">
        <v>4</v>
      </c>
      <c r="J61" s="68">
        <f t="shared" si="11"/>
        <v>2</v>
      </c>
      <c r="K61" s="76">
        <v>95.238095238095227</v>
      </c>
      <c r="L61" s="68">
        <f t="shared" si="18"/>
        <v>4</v>
      </c>
      <c r="M61" s="70">
        <v>2</v>
      </c>
      <c r="N61" s="70">
        <v>2</v>
      </c>
      <c r="O61" s="68">
        <f t="shared" si="19"/>
        <v>4</v>
      </c>
      <c r="P61" s="43">
        <v>64</v>
      </c>
      <c r="Q61" s="43">
        <v>64</v>
      </c>
      <c r="R61" s="71">
        <f t="shared" si="13"/>
        <v>100</v>
      </c>
      <c r="S61" s="68">
        <f t="shared" si="14"/>
        <v>4</v>
      </c>
      <c r="T61" s="45">
        <v>72</v>
      </c>
      <c r="U61" s="45">
        <v>100</v>
      </c>
      <c r="V61" s="68">
        <f t="shared" si="15"/>
        <v>2</v>
      </c>
      <c r="W61" s="125">
        <v>17</v>
      </c>
      <c r="X61" s="125">
        <v>4</v>
      </c>
      <c r="Y61" s="72">
        <f t="shared" si="16"/>
        <v>18</v>
      </c>
      <c r="Z61" s="72">
        <f t="shared" si="17"/>
        <v>100</v>
      </c>
    </row>
    <row r="62" spans="1:26" s="145" customFormat="1" ht="30" customHeight="1" x14ac:dyDescent="0.2">
      <c r="A62" s="107" t="s">
        <v>603</v>
      </c>
      <c r="B62" s="73">
        <v>60</v>
      </c>
      <c r="C62" s="108" t="s">
        <v>129</v>
      </c>
      <c r="D62" s="108" t="s">
        <v>300</v>
      </c>
      <c r="E62" s="73" t="s">
        <v>615</v>
      </c>
      <c r="F62" s="68">
        <f t="shared" si="10"/>
        <v>2</v>
      </c>
      <c r="G62" s="45">
        <v>69</v>
      </c>
      <c r="H62" s="45">
        <v>4</v>
      </c>
      <c r="I62" s="81">
        <v>4</v>
      </c>
      <c r="J62" s="68">
        <f t="shared" si="11"/>
        <v>2</v>
      </c>
      <c r="K62" s="76">
        <v>93.650793650793645</v>
      </c>
      <c r="L62" s="68">
        <f t="shared" si="18"/>
        <v>4</v>
      </c>
      <c r="M62" s="70">
        <v>2</v>
      </c>
      <c r="N62" s="70">
        <v>2</v>
      </c>
      <c r="O62" s="68">
        <f t="shared" si="19"/>
        <v>4</v>
      </c>
      <c r="P62" s="43">
        <v>68</v>
      </c>
      <c r="Q62" s="43">
        <v>68</v>
      </c>
      <c r="R62" s="71">
        <f t="shared" si="13"/>
        <v>100</v>
      </c>
      <c r="S62" s="68">
        <f t="shared" si="14"/>
        <v>4</v>
      </c>
      <c r="T62" s="45">
        <v>69</v>
      </c>
      <c r="U62" s="45">
        <v>100</v>
      </c>
      <c r="V62" s="68">
        <f t="shared" si="15"/>
        <v>2</v>
      </c>
      <c r="W62" s="125">
        <v>26</v>
      </c>
      <c r="X62" s="125">
        <v>16</v>
      </c>
      <c r="Y62" s="72">
        <f t="shared" si="16"/>
        <v>18</v>
      </c>
      <c r="Z62" s="72">
        <f t="shared" si="17"/>
        <v>100</v>
      </c>
    </row>
    <row r="63" spans="1:26" s="145" customFormat="1" ht="30" customHeight="1" x14ac:dyDescent="0.2">
      <c r="A63" s="107" t="s">
        <v>603</v>
      </c>
      <c r="B63" s="73">
        <v>61</v>
      </c>
      <c r="C63" s="108" t="s">
        <v>131</v>
      </c>
      <c r="D63" s="108" t="s">
        <v>298</v>
      </c>
      <c r="E63" s="73" t="s">
        <v>615</v>
      </c>
      <c r="F63" s="68">
        <f t="shared" si="10"/>
        <v>2</v>
      </c>
      <c r="G63" s="45">
        <v>3</v>
      </c>
      <c r="H63" s="45">
        <v>1</v>
      </c>
      <c r="I63" s="81">
        <v>1</v>
      </c>
      <c r="J63" s="68">
        <f t="shared" si="11"/>
        <v>2</v>
      </c>
      <c r="K63" s="76">
        <v>87.301587301587304</v>
      </c>
      <c r="L63" s="68">
        <f t="shared" si="18"/>
        <v>3</v>
      </c>
      <c r="M63" s="70">
        <v>1</v>
      </c>
      <c r="N63" s="70">
        <v>1</v>
      </c>
      <c r="O63" s="68">
        <f t="shared" si="19"/>
        <v>2</v>
      </c>
      <c r="P63" s="43">
        <v>3</v>
      </c>
      <c r="Q63" s="43">
        <v>3</v>
      </c>
      <c r="R63" s="71">
        <f t="shared" si="13"/>
        <v>100</v>
      </c>
      <c r="S63" s="68">
        <f t="shared" si="14"/>
        <v>4</v>
      </c>
      <c r="T63" s="45">
        <v>3</v>
      </c>
      <c r="U63" s="45">
        <v>100</v>
      </c>
      <c r="V63" s="68">
        <f t="shared" si="15"/>
        <v>2</v>
      </c>
      <c r="W63" s="130">
        <v>20</v>
      </c>
      <c r="X63" s="75">
        <v>2</v>
      </c>
      <c r="Y63" s="72">
        <f t="shared" si="16"/>
        <v>15</v>
      </c>
      <c r="Z63" s="72">
        <f t="shared" si="17"/>
        <v>83</v>
      </c>
    </row>
    <row r="64" spans="1:26" s="145" customFormat="1" ht="30" customHeight="1" x14ac:dyDescent="0.2">
      <c r="A64" s="107" t="s">
        <v>603</v>
      </c>
      <c r="B64" s="73">
        <v>62</v>
      </c>
      <c r="C64" s="108" t="s">
        <v>130</v>
      </c>
      <c r="D64" s="108" t="s">
        <v>302</v>
      </c>
      <c r="E64" s="73" t="s">
        <v>615</v>
      </c>
      <c r="F64" s="68">
        <f t="shared" si="10"/>
        <v>2</v>
      </c>
      <c r="G64" s="45">
        <v>22</v>
      </c>
      <c r="H64" s="45">
        <v>2</v>
      </c>
      <c r="I64" s="81">
        <v>2</v>
      </c>
      <c r="J64" s="68">
        <f t="shared" si="11"/>
        <v>2</v>
      </c>
      <c r="K64" s="76">
        <v>90.476190476190482</v>
      </c>
      <c r="L64" s="68">
        <f t="shared" si="18"/>
        <v>4</v>
      </c>
      <c r="M64" s="70">
        <v>2</v>
      </c>
      <c r="N64" s="70">
        <v>2</v>
      </c>
      <c r="O64" s="68">
        <f t="shared" si="19"/>
        <v>4</v>
      </c>
      <c r="P64" s="43">
        <v>18</v>
      </c>
      <c r="Q64" s="43">
        <v>18</v>
      </c>
      <c r="R64" s="71">
        <f t="shared" si="13"/>
        <v>100</v>
      </c>
      <c r="S64" s="68">
        <f t="shared" si="14"/>
        <v>4</v>
      </c>
      <c r="T64" s="45">
        <v>25</v>
      </c>
      <c r="U64" s="45">
        <v>100</v>
      </c>
      <c r="V64" s="68">
        <f t="shared" si="15"/>
        <v>2</v>
      </c>
      <c r="W64" s="130">
        <v>4</v>
      </c>
      <c r="X64" s="130">
        <v>2</v>
      </c>
      <c r="Y64" s="72">
        <f t="shared" si="16"/>
        <v>18</v>
      </c>
      <c r="Z64" s="72">
        <f t="shared" si="17"/>
        <v>100</v>
      </c>
    </row>
    <row r="65" spans="1:26" s="145" customFormat="1" ht="30" customHeight="1" x14ac:dyDescent="0.2">
      <c r="A65" s="107" t="s">
        <v>603</v>
      </c>
      <c r="B65" s="73">
        <v>63</v>
      </c>
      <c r="C65" s="108" t="s">
        <v>125</v>
      </c>
      <c r="D65" s="108" t="s">
        <v>301</v>
      </c>
      <c r="E65" s="73" t="s">
        <v>615</v>
      </c>
      <c r="F65" s="68">
        <f t="shared" si="10"/>
        <v>2</v>
      </c>
      <c r="G65" s="45">
        <v>34</v>
      </c>
      <c r="H65" s="45">
        <v>2</v>
      </c>
      <c r="I65" s="88">
        <v>2</v>
      </c>
      <c r="J65" s="68">
        <f t="shared" si="11"/>
        <v>2</v>
      </c>
      <c r="K65" s="76">
        <v>92.063492063492063</v>
      </c>
      <c r="L65" s="68">
        <f t="shared" si="18"/>
        <v>4</v>
      </c>
      <c r="M65" s="70">
        <v>0</v>
      </c>
      <c r="N65" s="70">
        <v>0</v>
      </c>
      <c r="O65" s="68">
        <f t="shared" si="19"/>
        <v>0</v>
      </c>
      <c r="P65" s="43">
        <v>34</v>
      </c>
      <c r="Q65" s="43">
        <v>34</v>
      </c>
      <c r="R65" s="71">
        <f t="shared" si="13"/>
        <v>100</v>
      </c>
      <c r="S65" s="68">
        <f t="shared" si="14"/>
        <v>4</v>
      </c>
      <c r="T65" s="45">
        <v>39</v>
      </c>
      <c r="U65" s="45">
        <v>100</v>
      </c>
      <c r="V65" s="68">
        <f t="shared" si="15"/>
        <v>2</v>
      </c>
      <c r="W65" s="125">
        <v>9</v>
      </c>
      <c r="X65" s="125">
        <v>0</v>
      </c>
      <c r="Y65" s="72">
        <f t="shared" si="16"/>
        <v>14</v>
      </c>
      <c r="Z65" s="72">
        <f t="shared" si="17"/>
        <v>78</v>
      </c>
    </row>
    <row r="66" spans="1:26" s="145" customFormat="1" ht="30" customHeight="1" x14ac:dyDescent="0.2">
      <c r="A66" s="107" t="s">
        <v>603</v>
      </c>
      <c r="B66" s="73">
        <v>64</v>
      </c>
      <c r="C66" s="108" t="s">
        <v>126</v>
      </c>
      <c r="D66" s="108" t="s">
        <v>299</v>
      </c>
      <c r="E66" s="73" t="s">
        <v>615</v>
      </c>
      <c r="F66" s="68">
        <f t="shared" si="10"/>
        <v>2</v>
      </c>
      <c r="G66" s="45">
        <v>80</v>
      </c>
      <c r="H66" s="45">
        <v>4</v>
      </c>
      <c r="I66" s="88">
        <v>4</v>
      </c>
      <c r="J66" s="68">
        <f t="shared" si="11"/>
        <v>2</v>
      </c>
      <c r="K66" s="76">
        <v>96.825396825396822</v>
      </c>
      <c r="L66" s="68">
        <f t="shared" si="18"/>
        <v>4</v>
      </c>
      <c r="M66" s="70">
        <v>2</v>
      </c>
      <c r="N66" s="70">
        <v>2</v>
      </c>
      <c r="O66" s="68">
        <f t="shared" si="19"/>
        <v>4</v>
      </c>
      <c r="P66" s="43">
        <v>79</v>
      </c>
      <c r="Q66" s="43">
        <v>79</v>
      </c>
      <c r="R66" s="71">
        <f t="shared" si="13"/>
        <v>100</v>
      </c>
      <c r="S66" s="68">
        <f t="shared" si="14"/>
        <v>4</v>
      </c>
      <c r="T66" s="45">
        <v>88</v>
      </c>
      <c r="U66" s="45">
        <v>100</v>
      </c>
      <c r="V66" s="68">
        <f t="shared" si="15"/>
        <v>2</v>
      </c>
      <c r="W66" s="130">
        <v>24</v>
      </c>
      <c r="X66" s="130">
        <v>6</v>
      </c>
      <c r="Y66" s="72">
        <f t="shared" si="16"/>
        <v>18</v>
      </c>
      <c r="Z66" s="72">
        <f t="shared" si="17"/>
        <v>100</v>
      </c>
    </row>
    <row r="67" spans="1:26" s="145" customFormat="1" ht="30" customHeight="1" x14ac:dyDescent="0.2">
      <c r="A67" s="107" t="s">
        <v>603</v>
      </c>
      <c r="B67" s="73">
        <v>65</v>
      </c>
      <c r="C67" s="108" t="s">
        <v>127</v>
      </c>
      <c r="D67" s="108" t="s">
        <v>295</v>
      </c>
      <c r="E67" s="73" t="s">
        <v>615</v>
      </c>
      <c r="F67" s="68">
        <f t="shared" si="10"/>
        <v>2</v>
      </c>
      <c r="G67" s="45">
        <v>77</v>
      </c>
      <c r="H67" s="45">
        <v>6</v>
      </c>
      <c r="I67" s="88">
        <v>6</v>
      </c>
      <c r="J67" s="68">
        <f t="shared" si="11"/>
        <v>2</v>
      </c>
      <c r="K67" s="76">
        <v>98.412698412698404</v>
      </c>
      <c r="L67" s="68">
        <f t="shared" si="18"/>
        <v>4</v>
      </c>
      <c r="M67" s="70">
        <v>1</v>
      </c>
      <c r="N67" s="70">
        <v>1</v>
      </c>
      <c r="O67" s="68">
        <f t="shared" si="19"/>
        <v>2</v>
      </c>
      <c r="P67" s="43">
        <v>73</v>
      </c>
      <c r="Q67" s="43">
        <v>73</v>
      </c>
      <c r="R67" s="71">
        <f t="shared" si="13"/>
        <v>100</v>
      </c>
      <c r="S67" s="68">
        <f t="shared" si="14"/>
        <v>4</v>
      </c>
      <c r="T67" s="45">
        <v>74</v>
      </c>
      <c r="U67" s="45">
        <v>100</v>
      </c>
      <c r="V67" s="68">
        <f t="shared" si="15"/>
        <v>2</v>
      </c>
      <c r="W67" s="125">
        <v>44</v>
      </c>
      <c r="X67" s="125">
        <v>6</v>
      </c>
      <c r="Y67" s="72">
        <f t="shared" si="16"/>
        <v>16</v>
      </c>
      <c r="Z67" s="72">
        <f t="shared" si="17"/>
        <v>89</v>
      </c>
    </row>
    <row r="68" spans="1:26" s="33" customFormat="1" ht="33" customHeight="1" x14ac:dyDescent="0.25">
      <c r="A68" s="107" t="s">
        <v>604</v>
      </c>
      <c r="B68" s="73">
        <v>66</v>
      </c>
      <c r="C68" s="108" t="s">
        <v>461</v>
      </c>
      <c r="D68" s="108" t="s">
        <v>650</v>
      </c>
      <c r="E68" s="73" t="s">
        <v>615</v>
      </c>
      <c r="F68" s="68">
        <f t="shared" si="10"/>
        <v>2</v>
      </c>
      <c r="G68" s="45">
        <v>85</v>
      </c>
      <c r="H68" s="45">
        <v>9</v>
      </c>
      <c r="I68" s="88">
        <v>9</v>
      </c>
      <c r="J68" s="68">
        <f t="shared" si="11"/>
        <v>2</v>
      </c>
      <c r="K68" s="76">
        <v>95.238095238095227</v>
      </c>
      <c r="L68" s="68">
        <f t="shared" si="18"/>
        <v>4</v>
      </c>
      <c r="M68" s="70">
        <v>2</v>
      </c>
      <c r="N68" s="70">
        <v>2</v>
      </c>
      <c r="O68" s="68">
        <f t="shared" si="19"/>
        <v>4</v>
      </c>
      <c r="P68" s="43">
        <v>110</v>
      </c>
      <c r="Q68" s="43">
        <v>110</v>
      </c>
      <c r="R68" s="71">
        <f t="shared" si="13"/>
        <v>100</v>
      </c>
      <c r="S68" s="68">
        <f t="shared" si="14"/>
        <v>4</v>
      </c>
      <c r="T68" s="45">
        <v>96</v>
      </c>
      <c r="U68" s="45">
        <v>100</v>
      </c>
      <c r="V68" s="68">
        <f t="shared" si="15"/>
        <v>2</v>
      </c>
      <c r="W68" s="130">
        <v>207</v>
      </c>
      <c r="X68" s="130">
        <v>53</v>
      </c>
      <c r="Y68" s="72">
        <f t="shared" si="16"/>
        <v>18</v>
      </c>
      <c r="Z68" s="72">
        <f t="shared" si="17"/>
        <v>100</v>
      </c>
    </row>
    <row r="69" spans="1:26" s="33" customFormat="1" ht="30" customHeight="1" x14ac:dyDescent="0.25">
      <c r="A69" s="107" t="s">
        <v>604</v>
      </c>
      <c r="B69" s="73">
        <v>67</v>
      </c>
      <c r="C69" s="108" t="s">
        <v>136</v>
      </c>
      <c r="D69" s="108" t="s">
        <v>304</v>
      </c>
      <c r="E69" s="73" t="s">
        <v>615</v>
      </c>
      <c r="F69" s="68">
        <f t="shared" si="10"/>
        <v>2</v>
      </c>
      <c r="G69" s="45">
        <v>222</v>
      </c>
      <c r="H69" s="45">
        <v>12</v>
      </c>
      <c r="I69" s="88">
        <v>12</v>
      </c>
      <c r="J69" s="68">
        <f t="shared" si="11"/>
        <v>2</v>
      </c>
      <c r="K69" s="76">
        <v>95.238095238095227</v>
      </c>
      <c r="L69" s="68">
        <f t="shared" si="18"/>
        <v>4</v>
      </c>
      <c r="M69" s="70">
        <v>2</v>
      </c>
      <c r="N69" s="70">
        <v>2</v>
      </c>
      <c r="O69" s="68">
        <f t="shared" si="19"/>
        <v>4</v>
      </c>
      <c r="P69" s="43">
        <v>205</v>
      </c>
      <c r="Q69" s="43">
        <v>205</v>
      </c>
      <c r="R69" s="71">
        <f t="shared" si="13"/>
        <v>100</v>
      </c>
      <c r="S69" s="68">
        <f t="shared" si="14"/>
        <v>4</v>
      </c>
      <c r="T69" s="45">
        <v>210</v>
      </c>
      <c r="U69" s="45">
        <v>100</v>
      </c>
      <c r="V69" s="68">
        <f t="shared" si="15"/>
        <v>2</v>
      </c>
      <c r="W69" s="130">
        <v>54</v>
      </c>
      <c r="X69" s="130">
        <v>10</v>
      </c>
      <c r="Y69" s="72">
        <f t="shared" si="16"/>
        <v>18</v>
      </c>
      <c r="Z69" s="72">
        <f t="shared" si="17"/>
        <v>100</v>
      </c>
    </row>
    <row r="70" spans="1:26" s="33" customFormat="1" ht="30" customHeight="1" x14ac:dyDescent="0.25">
      <c r="A70" s="107" t="s">
        <v>604</v>
      </c>
      <c r="B70" s="73">
        <v>68</v>
      </c>
      <c r="C70" s="108" t="s">
        <v>139</v>
      </c>
      <c r="D70" s="108" t="s">
        <v>305</v>
      </c>
      <c r="E70" s="73" t="s">
        <v>615</v>
      </c>
      <c r="F70" s="68">
        <f t="shared" si="10"/>
        <v>2</v>
      </c>
      <c r="G70" s="45">
        <v>49</v>
      </c>
      <c r="H70" s="45">
        <v>3</v>
      </c>
      <c r="I70" s="88">
        <v>3</v>
      </c>
      <c r="J70" s="68">
        <f t="shared" si="11"/>
        <v>2</v>
      </c>
      <c r="K70" s="76">
        <v>90.476190476190482</v>
      </c>
      <c r="L70" s="68">
        <f t="shared" si="18"/>
        <v>4</v>
      </c>
      <c r="M70" s="70">
        <v>2</v>
      </c>
      <c r="N70" s="70">
        <v>2</v>
      </c>
      <c r="O70" s="68">
        <f t="shared" si="19"/>
        <v>4</v>
      </c>
      <c r="P70" s="43">
        <v>49</v>
      </c>
      <c r="Q70" s="43">
        <v>49</v>
      </c>
      <c r="R70" s="71">
        <f t="shared" si="13"/>
        <v>100</v>
      </c>
      <c r="S70" s="68">
        <f t="shared" si="14"/>
        <v>4</v>
      </c>
      <c r="T70" s="45">
        <v>42</v>
      </c>
      <c r="U70" s="45">
        <v>100</v>
      </c>
      <c r="V70" s="68">
        <f t="shared" si="15"/>
        <v>2</v>
      </c>
      <c r="W70" s="130">
        <v>9</v>
      </c>
      <c r="X70" s="130">
        <v>3</v>
      </c>
      <c r="Y70" s="72">
        <f t="shared" si="16"/>
        <v>18</v>
      </c>
      <c r="Z70" s="72">
        <f t="shared" si="17"/>
        <v>100</v>
      </c>
    </row>
    <row r="71" spans="1:26" s="33" customFormat="1" ht="30" customHeight="1" x14ac:dyDescent="0.25">
      <c r="A71" s="107" t="s">
        <v>604</v>
      </c>
      <c r="B71" s="73">
        <v>69</v>
      </c>
      <c r="C71" s="108" t="s">
        <v>133</v>
      </c>
      <c r="D71" s="108" t="s">
        <v>309</v>
      </c>
      <c r="E71" s="73" t="s">
        <v>615</v>
      </c>
      <c r="F71" s="68">
        <f t="shared" si="10"/>
        <v>2</v>
      </c>
      <c r="G71" s="45">
        <v>117</v>
      </c>
      <c r="H71" s="45">
        <v>9</v>
      </c>
      <c r="I71" s="88">
        <v>9</v>
      </c>
      <c r="J71" s="68">
        <f t="shared" si="11"/>
        <v>2</v>
      </c>
      <c r="K71" s="76">
        <v>92.063492063492063</v>
      </c>
      <c r="L71" s="68">
        <f t="shared" si="18"/>
        <v>4</v>
      </c>
      <c r="M71" s="70">
        <v>2</v>
      </c>
      <c r="N71" s="70">
        <v>2</v>
      </c>
      <c r="O71" s="68">
        <f t="shared" si="19"/>
        <v>4</v>
      </c>
      <c r="P71" s="43">
        <v>117</v>
      </c>
      <c r="Q71" s="43">
        <v>117</v>
      </c>
      <c r="R71" s="71">
        <f t="shared" si="13"/>
        <v>100</v>
      </c>
      <c r="S71" s="68">
        <f t="shared" si="14"/>
        <v>4</v>
      </c>
      <c r="T71" s="45">
        <v>121</v>
      </c>
      <c r="U71" s="45">
        <v>100</v>
      </c>
      <c r="V71" s="68">
        <f t="shared" si="15"/>
        <v>2</v>
      </c>
      <c r="W71" s="130">
        <v>55</v>
      </c>
      <c r="X71" s="130">
        <v>11</v>
      </c>
      <c r="Y71" s="72">
        <f t="shared" si="16"/>
        <v>18</v>
      </c>
      <c r="Z71" s="72">
        <f t="shared" si="17"/>
        <v>100</v>
      </c>
    </row>
    <row r="72" spans="1:26" s="33" customFormat="1" ht="30" customHeight="1" x14ac:dyDescent="0.25">
      <c r="A72" s="107" t="s">
        <v>604</v>
      </c>
      <c r="B72" s="73">
        <v>70</v>
      </c>
      <c r="C72" s="108" t="s">
        <v>134</v>
      </c>
      <c r="D72" s="108" t="s">
        <v>308</v>
      </c>
      <c r="E72" s="73" t="s">
        <v>615</v>
      </c>
      <c r="F72" s="68">
        <f t="shared" si="10"/>
        <v>2</v>
      </c>
      <c r="G72" s="45">
        <v>114</v>
      </c>
      <c r="H72" s="45">
        <v>6</v>
      </c>
      <c r="I72" s="88">
        <v>6</v>
      </c>
      <c r="J72" s="68">
        <f t="shared" si="11"/>
        <v>2</v>
      </c>
      <c r="K72" s="76">
        <v>95.238095238095227</v>
      </c>
      <c r="L72" s="68">
        <f t="shared" si="18"/>
        <v>4</v>
      </c>
      <c r="M72" s="70">
        <v>2</v>
      </c>
      <c r="N72" s="70">
        <v>2</v>
      </c>
      <c r="O72" s="68">
        <f t="shared" si="19"/>
        <v>4</v>
      </c>
      <c r="P72" s="43">
        <v>113</v>
      </c>
      <c r="Q72" s="43">
        <v>113</v>
      </c>
      <c r="R72" s="71">
        <f t="shared" si="13"/>
        <v>100</v>
      </c>
      <c r="S72" s="68">
        <f t="shared" si="14"/>
        <v>4</v>
      </c>
      <c r="T72" s="45">
        <v>134</v>
      </c>
      <c r="U72" s="45">
        <v>100</v>
      </c>
      <c r="V72" s="68">
        <f t="shared" si="15"/>
        <v>2</v>
      </c>
      <c r="W72" s="130">
        <v>36</v>
      </c>
      <c r="X72" s="130">
        <v>1</v>
      </c>
      <c r="Y72" s="72">
        <f t="shared" si="16"/>
        <v>18</v>
      </c>
      <c r="Z72" s="72">
        <f t="shared" si="17"/>
        <v>100</v>
      </c>
    </row>
    <row r="73" spans="1:26" s="33" customFormat="1" ht="30" customHeight="1" x14ac:dyDescent="0.25">
      <c r="A73" s="107" t="s">
        <v>604</v>
      </c>
      <c r="B73" s="73">
        <v>71</v>
      </c>
      <c r="C73" s="108" t="s">
        <v>135</v>
      </c>
      <c r="D73" s="108" t="s">
        <v>306</v>
      </c>
      <c r="E73" s="73" t="s">
        <v>615</v>
      </c>
      <c r="F73" s="68">
        <f t="shared" si="10"/>
        <v>2</v>
      </c>
      <c r="G73" s="45">
        <v>229</v>
      </c>
      <c r="H73" s="45">
        <v>12</v>
      </c>
      <c r="I73" s="88">
        <v>12</v>
      </c>
      <c r="J73" s="68">
        <f t="shared" si="11"/>
        <v>2</v>
      </c>
      <c r="K73" s="76">
        <v>93.650793650793645</v>
      </c>
      <c r="L73" s="68">
        <f t="shared" si="18"/>
        <v>4</v>
      </c>
      <c r="M73" s="70">
        <v>2</v>
      </c>
      <c r="N73" s="70">
        <v>2</v>
      </c>
      <c r="O73" s="68">
        <f t="shared" si="19"/>
        <v>4</v>
      </c>
      <c r="P73" s="43">
        <v>213</v>
      </c>
      <c r="Q73" s="43">
        <v>213</v>
      </c>
      <c r="R73" s="71">
        <f t="shared" si="13"/>
        <v>100</v>
      </c>
      <c r="S73" s="68">
        <f t="shared" si="14"/>
        <v>4</v>
      </c>
      <c r="T73" s="45">
        <v>222</v>
      </c>
      <c r="U73" s="45">
        <v>99</v>
      </c>
      <c r="V73" s="68">
        <f t="shared" si="15"/>
        <v>2</v>
      </c>
      <c r="W73" s="130">
        <v>24</v>
      </c>
      <c r="X73" s="130">
        <v>0</v>
      </c>
      <c r="Y73" s="72">
        <f t="shared" si="16"/>
        <v>18</v>
      </c>
      <c r="Z73" s="72">
        <f t="shared" si="17"/>
        <v>100</v>
      </c>
    </row>
    <row r="74" spans="1:26" s="33" customFormat="1" ht="30" customHeight="1" x14ac:dyDescent="0.25">
      <c r="A74" s="107" t="s">
        <v>604</v>
      </c>
      <c r="B74" s="73">
        <v>72</v>
      </c>
      <c r="C74" s="108" t="s">
        <v>132</v>
      </c>
      <c r="D74" s="108" t="s">
        <v>303</v>
      </c>
      <c r="E74" s="73" t="s">
        <v>615</v>
      </c>
      <c r="F74" s="68">
        <f t="shared" si="10"/>
        <v>2</v>
      </c>
      <c r="G74" s="45">
        <v>171</v>
      </c>
      <c r="H74" s="45">
        <v>10</v>
      </c>
      <c r="I74" s="88">
        <v>10</v>
      </c>
      <c r="J74" s="68">
        <f t="shared" si="11"/>
        <v>2</v>
      </c>
      <c r="K74" s="76">
        <v>96.825396825396822</v>
      </c>
      <c r="L74" s="68">
        <f t="shared" si="18"/>
        <v>4</v>
      </c>
      <c r="M74" s="70">
        <v>2</v>
      </c>
      <c r="N74" s="70">
        <v>2</v>
      </c>
      <c r="O74" s="68">
        <f t="shared" si="19"/>
        <v>4</v>
      </c>
      <c r="P74" s="43">
        <v>171</v>
      </c>
      <c r="Q74" s="43">
        <v>171</v>
      </c>
      <c r="R74" s="71">
        <f t="shared" si="13"/>
        <v>100</v>
      </c>
      <c r="S74" s="68">
        <f t="shared" si="14"/>
        <v>4</v>
      </c>
      <c r="T74" s="45">
        <v>162</v>
      </c>
      <c r="U74" s="45">
        <v>99</v>
      </c>
      <c r="V74" s="68">
        <f t="shared" si="15"/>
        <v>2</v>
      </c>
      <c r="W74" s="130">
        <v>38</v>
      </c>
      <c r="X74" s="130">
        <v>7</v>
      </c>
      <c r="Y74" s="72">
        <f t="shared" si="16"/>
        <v>18</v>
      </c>
      <c r="Z74" s="72">
        <f t="shared" si="17"/>
        <v>100</v>
      </c>
    </row>
    <row r="75" spans="1:26" s="33" customFormat="1" ht="30" customHeight="1" x14ac:dyDescent="0.25">
      <c r="A75" s="107" t="s">
        <v>604</v>
      </c>
      <c r="B75" s="73">
        <v>73</v>
      </c>
      <c r="C75" s="108" t="s">
        <v>138</v>
      </c>
      <c r="D75" s="108" t="s">
        <v>307</v>
      </c>
      <c r="E75" s="73" t="s">
        <v>615</v>
      </c>
      <c r="F75" s="68">
        <f t="shared" si="10"/>
        <v>2</v>
      </c>
      <c r="G75" s="45">
        <v>10</v>
      </c>
      <c r="H75" s="45">
        <v>2</v>
      </c>
      <c r="I75" s="88">
        <v>2</v>
      </c>
      <c r="J75" s="68">
        <f t="shared" si="11"/>
        <v>2</v>
      </c>
      <c r="K75" s="76">
        <v>92.063492063492063</v>
      </c>
      <c r="L75" s="68">
        <f t="shared" si="18"/>
        <v>4</v>
      </c>
      <c r="M75" s="70">
        <v>1</v>
      </c>
      <c r="N75" s="70">
        <v>1</v>
      </c>
      <c r="O75" s="68">
        <f t="shared" si="19"/>
        <v>2</v>
      </c>
      <c r="P75" s="43">
        <v>10</v>
      </c>
      <c r="Q75" s="43">
        <v>10</v>
      </c>
      <c r="R75" s="71">
        <f t="shared" si="13"/>
        <v>100</v>
      </c>
      <c r="S75" s="68">
        <f t="shared" si="14"/>
        <v>4</v>
      </c>
      <c r="T75" s="45">
        <v>10</v>
      </c>
      <c r="U75" s="45">
        <v>100</v>
      </c>
      <c r="V75" s="68">
        <f t="shared" si="15"/>
        <v>2</v>
      </c>
      <c r="W75" s="130">
        <v>58</v>
      </c>
      <c r="X75" s="130">
        <v>4</v>
      </c>
      <c r="Y75" s="72">
        <f t="shared" si="16"/>
        <v>16</v>
      </c>
      <c r="Z75" s="72">
        <f t="shared" si="17"/>
        <v>89</v>
      </c>
    </row>
    <row r="76" spans="1:26" s="188" customFormat="1" ht="45.75" customHeight="1" x14ac:dyDescent="0.2">
      <c r="A76" s="110" t="s">
        <v>605</v>
      </c>
      <c r="B76" s="73">
        <v>74</v>
      </c>
      <c r="C76" s="108" t="s">
        <v>155</v>
      </c>
      <c r="D76" s="108" t="s">
        <v>310</v>
      </c>
      <c r="E76" s="73" t="s">
        <v>615</v>
      </c>
      <c r="F76" s="68">
        <f t="shared" si="10"/>
        <v>2</v>
      </c>
      <c r="G76" s="45">
        <v>222</v>
      </c>
      <c r="H76" s="45">
        <v>12</v>
      </c>
      <c r="I76" s="90">
        <v>12</v>
      </c>
      <c r="J76" s="82">
        <f t="shared" si="11"/>
        <v>2</v>
      </c>
      <c r="K76" s="76">
        <v>98.412698412698404</v>
      </c>
      <c r="L76" s="82">
        <f t="shared" si="18"/>
        <v>4</v>
      </c>
      <c r="M76" s="70">
        <v>2</v>
      </c>
      <c r="N76" s="70">
        <v>2</v>
      </c>
      <c r="O76" s="68">
        <f t="shared" si="19"/>
        <v>4</v>
      </c>
      <c r="P76" s="43">
        <v>196</v>
      </c>
      <c r="Q76" s="43">
        <v>196</v>
      </c>
      <c r="R76" s="83">
        <f t="shared" si="13"/>
        <v>100</v>
      </c>
      <c r="S76" s="82">
        <f t="shared" si="14"/>
        <v>4</v>
      </c>
      <c r="T76" s="45">
        <v>257</v>
      </c>
      <c r="U76" s="45">
        <v>100</v>
      </c>
      <c r="V76" s="68">
        <f t="shared" si="15"/>
        <v>2</v>
      </c>
      <c r="W76" s="130">
        <v>170</v>
      </c>
      <c r="X76" s="130">
        <v>8</v>
      </c>
      <c r="Y76" s="72">
        <f t="shared" si="16"/>
        <v>18</v>
      </c>
      <c r="Z76" s="72">
        <f t="shared" si="17"/>
        <v>100</v>
      </c>
    </row>
    <row r="77" spans="1:26" s="188" customFormat="1" ht="36.75" customHeight="1" x14ac:dyDescent="0.2">
      <c r="A77" s="110" t="s">
        <v>605</v>
      </c>
      <c r="B77" s="73">
        <v>75</v>
      </c>
      <c r="C77" s="108" t="s">
        <v>162</v>
      </c>
      <c r="D77" s="108" t="s">
        <v>252</v>
      </c>
      <c r="E77" s="73" t="s">
        <v>615</v>
      </c>
      <c r="F77" s="68">
        <f t="shared" si="10"/>
        <v>2</v>
      </c>
      <c r="G77" s="45">
        <v>70</v>
      </c>
      <c r="H77" s="45">
        <v>6</v>
      </c>
      <c r="I77" s="90">
        <v>6</v>
      </c>
      <c r="J77" s="82">
        <f t="shared" si="11"/>
        <v>2</v>
      </c>
      <c r="K77" s="76">
        <v>96.825396825396822</v>
      </c>
      <c r="L77" s="82">
        <f t="shared" si="18"/>
        <v>4</v>
      </c>
      <c r="M77" s="70">
        <v>2</v>
      </c>
      <c r="N77" s="70">
        <v>2</v>
      </c>
      <c r="O77" s="68">
        <f t="shared" si="19"/>
        <v>4</v>
      </c>
      <c r="P77" s="43">
        <v>69</v>
      </c>
      <c r="Q77" s="43">
        <v>69</v>
      </c>
      <c r="R77" s="83">
        <f t="shared" si="13"/>
        <v>100</v>
      </c>
      <c r="S77" s="82">
        <f t="shared" si="14"/>
        <v>4</v>
      </c>
      <c r="T77" s="45">
        <v>58</v>
      </c>
      <c r="U77" s="45">
        <v>100</v>
      </c>
      <c r="V77" s="68">
        <f t="shared" si="15"/>
        <v>2</v>
      </c>
      <c r="W77" s="130">
        <v>10</v>
      </c>
      <c r="X77" s="130">
        <v>0</v>
      </c>
      <c r="Y77" s="72">
        <f t="shared" si="16"/>
        <v>18</v>
      </c>
      <c r="Z77" s="72">
        <f t="shared" si="17"/>
        <v>100</v>
      </c>
    </row>
    <row r="78" spans="1:26" s="188" customFormat="1" ht="42.75" x14ac:dyDescent="0.2">
      <c r="A78" s="110" t="s">
        <v>605</v>
      </c>
      <c r="B78" s="73">
        <v>76</v>
      </c>
      <c r="C78" s="108" t="s">
        <v>156</v>
      </c>
      <c r="D78" s="108" t="s">
        <v>311</v>
      </c>
      <c r="E78" s="73" t="s">
        <v>615</v>
      </c>
      <c r="F78" s="68">
        <f t="shared" si="10"/>
        <v>2</v>
      </c>
      <c r="G78" s="45">
        <v>160</v>
      </c>
      <c r="H78" s="45">
        <v>9</v>
      </c>
      <c r="I78" s="90">
        <v>9</v>
      </c>
      <c r="J78" s="82">
        <f t="shared" si="11"/>
        <v>2</v>
      </c>
      <c r="K78" s="76">
        <v>95.238095238095227</v>
      </c>
      <c r="L78" s="82">
        <f t="shared" si="18"/>
        <v>4</v>
      </c>
      <c r="M78" s="70">
        <v>1</v>
      </c>
      <c r="N78" s="70">
        <v>1</v>
      </c>
      <c r="O78" s="68">
        <f t="shared" si="19"/>
        <v>2</v>
      </c>
      <c r="P78" s="43">
        <v>161</v>
      </c>
      <c r="Q78" s="43">
        <v>161</v>
      </c>
      <c r="R78" s="83">
        <f t="shared" si="13"/>
        <v>100</v>
      </c>
      <c r="S78" s="82">
        <f t="shared" si="14"/>
        <v>4</v>
      </c>
      <c r="T78" s="45">
        <v>151</v>
      </c>
      <c r="U78" s="45">
        <v>100</v>
      </c>
      <c r="V78" s="68">
        <f t="shared" si="15"/>
        <v>2</v>
      </c>
      <c r="W78" s="130">
        <v>377</v>
      </c>
      <c r="X78" s="130">
        <v>76</v>
      </c>
      <c r="Y78" s="72">
        <f t="shared" si="16"/>
        <v>16</v>
      </c>
      <c r="Z78" s="72">
        <f t="shared" si="17"/>
        <v>89</v>
      </c>
    </row>
    <row r="79" spans="1:26" s="188" customFormat="1" ht="30" customHeight="1" x14ac:dyDescent="0.2">
      <c r="A79" s="110" t="s">
        <v>605</v>
      </c>
      <c r="B79" s="73">
        <v>77</v>
      </c>
      <c r="C79" s="108" t="s">
        <v>164</v>
      </c>
      <c r="D79" s="108" t="s">
        <v>315</v>
      </c>
      <c r="E79" s="73" t="s">
        <v>615</v>
      </c>
      <c r="F79" s="68">
        <f t="shared" si="10"/>
        <v>2</v>
      </c>
      <c r="G79" s="45">
        <v>2</v>
      </c>
      <c r="H79" s="45">
        <v>1</v>
      </c>
      <c r="I79" s="90">
        <v>1</v>
      </c>
      <c r="J79" s="82">
        <f t="shared" si="11"/>
        <v>2</v>
      </c>
      <c r="K79" s="76">
        <v>96.825396825396822</v>
      </c>
      <c r="L79" s="82">
        <f t="shared" si="18"/>
        <v>4</v>
      </c>
      <c r="M79" s="70">
        <v>2</v>
      </c>
      <c r="N79" s="70">
        <v>2</v>
      </c>
      <c r="O79" s="68">
        <f t="shared" si="19"/>
        <v>4</v>
      </c>
      <c r="P79" s="43">
        <v>1</v>
      </c>
      <c r="Q79" s="43">
        <v>1</v>
      </c>
      <c r="R79" s="83">
        <f t="shared" si="13"/>
        <v>100</v>
      </c>
      <c r="S79" s="82">
        <f t="shared" si="14"/>
        <v>4</v>
      </c>
      <c r="T79" s="45">
        <v>2</v>
      </c>
      <c r="U79" s="45">
        <v>100</v>
      </c>
      <c r="V79" s="68">
        <f t="shared" si="15"/>
        <v>2</v>
      </c>
      <c r="W79" s="125">
        <v>15</v>
      </c>
      <c r="X79" s="45">
        <v>0</v>
      </c>
      <c r="Y79" s="72">
        <f t="shared" si="16"/>
        <v>18</v>
      </c>
      <c r="Z79" s="72">
        <f t="shared" si="17"/>
        <v>100</v>
      </c>
    </row>
    <row r="80" spans="1:26" s="188" customFormat="1" ht="30" customHeight="1" x14ac:dyDescent="0.2">
      <c r="A80" s="110" t="s">
        <v>605</v>
      </c>
      <c r="B80" s="73">
        <v>78</v>
      </c>
      <c r="C80" s="108" t="s">
        <v>163</v>
      </c>
      <c r="D80" s="108" t="s">
        <v>312</v>
      </c>
      <c r="E80" s="73" t="s">
        <v>615</v>
      </c>
      <c r="F80" s="68">
        <f t="shared" si="10"/>
        <v>2</v>
      </c>
      <c r="G80" s="45">
        <v>13</v>
      </c>
      <c r="H80" s="45">
        <v>1</v>
      </c>
      <c r="I80" s="90">
        <v>1</v>
      </c>
      <c r="J80" s="82">
        <f t="shared" si="11"/>
        <v>2</v>
      </c>
      <c r="K80" s="76">
        <v>88.888888888888886</v>
      </c>
      <c r="L80" s="82">
        <f t="shared" si="18"/>
        <v>3</v>
      </c>
      <c r="M80" s="70">
        <v>2</v>
      </c>
      <c r="N80" s="70">
        <v>2</v>
      </c>
      <c r="O80" s="68">
        <f t="shared" si="19"/>
        <v>4</v>
      </c>
      <c r="P80" s="43">
        <v>10</v>
      </c>
      <c r="Q80" s="43">
        <v>10</v>
      </c>
      <c r="R80" s="83">
        <f t="shared" si="13"/>
        <v>100</v>
      </c>
      <c r="S80" s="82">
        <f t="shared" si="14"/>
        <v>4</v>
      </c>
      <c r="T80" s="45">
        <v>10</v>
      </c>
      <c r="U80" s="45">
        <v>100</v>
      </c>
      <c r="V80" s="68">
        <f t="shared" si="15"/>
        <v>2</v>
      </c>
      <c r="W80" s="125">
        <v>41</v>
      </c>
      <c r="X80" s="45">
        <v>0</v>
      </c>
      <c r="Y80" s="72">
        <f t="shared" si="16"/>
        <v>17</v>
      </c>
      <c r="Z80" s="72">
        <f t="shared" si="17"/>
        <v>94</v>
      </c>
    </row>
    <row r="81" spans="1:26" s="188" customFormat="1" ht="30" customHeight="1" x14ac:dyDescent="0.2">
      <c r="A81" s="110" t="s">
        <v>605</v>
      </c>
      <c r="B81" s="73">
        <v>79</v>
      </c>
      <c r="C81" s="108" t="s">
        <v>161</v>
      </c>
      <c r="D81" s="108" t="s">
        <v>226</v>
      </c>
      <c r="E81" s="73" t="s">
        <v>615</v>
      </c>
      <c r="F81" s="68">
        <f t="shared" si="10"/>
        <v>2</v>
      </c>
      <c r="G81" s="45">
        <v>119</v>
      </c>
      <c r="H81" s="45">
        <v>6</v>
      </c>
      <c r="I81" s="90">
        <v>6</v>
      </c>
      <c r="J81" s="82">
        <f t="shared" si="11"/>
        <v>2</v>
      </c>
      <c r="K81" s="76">
        <v>92.063492063492063</v>
      </c>
      <c r="L81" s="82">
        <f t="shared" si="18"/>
        <v>4</v>
      </c>
      <c r="M81" s="70">
        <v>2</v>
      </c>
      <c r="N81" s="70">
        <v>2</v>
      </c>
      <c r="O81" s="68">
        <f t="shared" si="19"/>
        <v>4</v>
      </c>
      <c r="P81" s="43">
        <v>104</v>
      </c>
      <c r="Q81" s="43">
        <v>104</v>
      </c>
      <c r="R81" s="83">
        <f t="shared" si="13"/>
        <v>100</v>
      </c>
      <c r="S81" s="82">
        <f t="shared" si="14"/>
        <v>4</v>
      </c>
      <c r="T81" s="45">
        <v>140</v>
      </c>
      <c r="U81" s="45">
        <v>100</v>
      </c>
      <c r="V81" s="68">
        <f t="shared" si="15"/>
        <v>2</v>
      </c>
      <c r="W81" s="130">
        <v>161</v>
      </c>
      <c r="X81" s="130">
        <v>14</v>
      </c>
      <c r="Y81" s="72">
        <f t="shared" si="16"/>
        <v>18</v>
      </c>
      <c r="Z81" s="72">
        <f t="shared" si="17"/>
        <v>100</v>
      </c>
    </row>
    <row r="82" spans="1:26" s="188" customFormat="1" ht="30" customHeight="1" x14ac:dyDescent="0.2">
      <c r="A82" s="110" t="s">
        <v>605</v>
      </c>
      <c r="B82" s="73">
        <v>80</v>
      </c>
      <c r="C82" s="108" t="s">
        <v>157</v>
      </c>
      <c r="D82" s="108" t="s">
        <v>313</v>
      </c>
      <c r="E82" s="124" t="s">
        <v>615</v>
      </c>
      <c r="F82" s="68">
        <f t="shared" si="10"/>
        <v>2</v>
      </c>
      <c r="G82" s="45">
        <v>22</v>
      </c>
      <c r="H82" s="45">
        <v>2</v>
      </c>
      <c r="I82" s="90">
        <v>2</v>
      </c>
      <c r="J82" s="82">
        <f t="shared" si="11"/>
        <v>2</v>
      </c>
      <c r="K82" s="76">
        <v>93.650793650793645</v>
      </c>
      <c r="L82" s="82">
        <f t="shared" si="18"/>
        <v>4</v>
      </c>
      <c r="M82" s="70">
        <v>2</v>
      </c>
      <c r="N82" s="70">
        <v>2</v>
      </c>
      <c r="O82" s="68">
        <f t="shared" si="19"/>
        <v>4</v>
      </c>
      <c r="P82" s="43">
        <v>22</v>
      </c>
      <c r="Q82" s="43">
        <v>22</v>
      </c>
      <c r="R82" s="83">
        <f t="shared" si="13"/>
        <v>100</v>
      </c>
      <c r="S82" s="82">
        <f t="shared" si="14"/>
        <v>4</v>
      </c>
      <c r="T82" s="45">
        <v>19</v>
      </c>
      <c r="U82" s="45">
        <v>95</v>
      </c>
      <c r="V82" s="68">
        <f t="shared" si="15"/>
        <v>2</v>
      </c>
      <c r="W82" s="130">
        <v>24</v>
      </c>
      <c r="X82" s="130">
        <v>0</v>
      </c>
      <c r="Y82" s="72">
        <f t="shared" si="16"/>
        <v>18</v>
      </c>
      <c r="Z82" s="72">
        <f t="shared" si="17"/>
        <v>100</v>
      </c>
    </row>
    <row r="83" spans="1:26" s="188" customFormat="1" ht="42.75" x14ac:dyDescent="0.2">
      <c r="A83" s="110" t="s">
        <v>605</v>
      </c>
      <c r="B83" s="73">
        <v>81</v>
      </c>
      <c r="C83" s="108" t="s">
        <v>158</v>
      </c>
      <c r="D83" s="108" t="s">
        <v>316</v>
      </c>
      <c r="E83" s="73" t="s">
        <v>615</v>
      </c>
      <c r="F83" s="68">
        <f t="shared" si="10"/>
        <v>2</v>
      </c>
      <c r="G83" s="45">
        <v>208</v>
      </c>
      <c r="H83" s="45">
        <v>11</v>
      </c>
      <c r="I83" s="90">
        <v>11</v>
      </c>
      <c r="J83" s="82">
        <f t="shared" si="11"/>
        <v>2</v>
      </c>
      <c r="K83" s="76">
        <v>90.476190476190482</v>
      </c>
      <c r="L83" s="82">
        <f t="shared" si="18"/>
        <v>4</v>
      </c>
      <c r="M83" s="70">
        <v>2</v>
      </c>
      <c r="N83" s="70">
        <v>2</v>
      </c>
      <c r="O83" s="68">
        <f t="shared" si="19"/>
        <v>4</v>
      </c>
      <c r="P83" s="43">
        <v>177</v>
      </c>
      <c r="Q83" s="43">
        <v>177</v>
      </c>
      <c r="R83" s="83">
        <f t="shared" si="13"/>
        <v>100</v>
      </c>
      <c r="S83" s="82">
        <f t="shared" si="14"/>
        <v>4</v>
      </c>
      <c r="T83" s="45">
        <v>197</v>
      </c>
      <c r="U83" s="45">
        <v>100</v>
      </c>
      <c r="V83" s="68">
        <f t="shared" si="15"/>
        <v>2</v>
      </c>
      <c r="W83" s="130">
        <v>177</v>
      </c>
      <c r="X83" s="130">
        <v>25</v>
      </c>
      <c r="Y83" s="72">
        <f t="shared" si="16"/>
        <v>18</v>
      </c>
      <c r="Z83" s="72">
        <f t="shared" si="17"/>
        <v>100</v>
      </c>
    </row>
    <row r="84" spans="1:26" s="188" customFormat="1" ht="28.5" x14ac:dyDescent="0.2">
      <c r="A84" s="110" t="s">
        <v>605</v>
      </c>
      <c r="B84" s="73">
        <v>82</v>
      </c>
      <c r="C84" s="108" t="s">
        <v>159</v>
      </c>
      <c r="D84" s="108" t="s">
        <v>314</v>
      </c>
      <c r="E84" s="73" t="s">
        <v>615</v>
      </c>
      <c r="F84" s="68">
        <f t="shared" si="10"/>
        <v>2</v>
      </c>
      <c r="G84" s="45">
        <v>53</v>
      </c>
      <c r="H84" s="45">
        <v>4</v>
      </c>
      <c r="I84" s="90">
        <v>4</v>
      </c>
      <c r="J84" s="82">
        <f t="shared" si="11"/>
        <v>2</v>
      </c>
      <c r="K84" s="76">
        <v>93.650793650793645</v>
      </c>
      <c r="L84" s="82">
        <f t="shared" si="18"/>
        <v>4</v>
      </c>
      <c r="M84" s="70">
        <v>2</v>
      </c>
      <c r="N84" s="70">
        <v>2</v>
      </c>
      <c r="O84" s="68">
        <f t="shared" si="19"/>
        <v>4</v>
      </c>
      <c r="P84" s="43">
        <v>44</v>
      </c>
      <c r="Q84" s="43">
        <v>44</v>
      </c>
      <c r="R84" s="83">
        <f t="shared" si="13"/>
        <v>100</v>
      </c>
      <c r="S84" s="82">
        <f t="shared" si="14"/>
        <v>4</v>
      </c>
      <c r="T84" s="45">
        <v>55</v>
      </c>
      <c r="U84" s="45">
        <v>100</v>
      </c>
      <c r="V84" s="68">
        <f t="shared" si="15"/>
        <v>2</v>
      </c>
      <c r="W84" s="130">
        <v>177</v>
      </c>
      <c r="X84" s="130">
        <v>0</v>
      </c>
      <c r="Y84" s="72">
        <f t="shared" si="16"/>
        <v>18</v>
      </c>
      <c r="Z84" s="72">
        <f t="shared" si="17"/>
        <v>100</v>
      </c>
    </row>
    <row r="85" spans="1:26" s="188" customFormat="1" ht="42.75" x14ac:dyDescent="0.2">
      <c r="A85" s="110" t="s">
        <v>605</v>
      </c>
      <c r="B85" s="73">
        <v>83</v>
      </c>
      <c r="C85" s="108" t="s">
        <v>160</v>
      </c>
      <c r="D85" s="108" t="s">
        <v>317</v>
      </c>
      <c r="E85" s="73" t="s">
        <v>615</v>
      </c>
      <c r="F85" s="68">
        <f t="shared" si="10"/>
        <v>2</v>
      </c>
      <c r="G85" s="45">
        <v>121</v>
      </c>
      <c r="H85" s="45">
        <v>6</v>
      </c>
      <c r="I85" s="90">
        <v>6</v>
      </c>
      <c r="J85" s="82">
        <f t="shared" si="11"/>
        <v>2</v>
      </c>
      <c r="K85" s="76">
        <v>95.238095238095227</v>
      </c>
      <c r="L85" s="82">
        <f t="shared" si="18"/>
        <v>4</v>
      </c>
      <c r="M85" s="70">
        <v>2</v>
      </c>
      <c r="N85" s="70">
        <v>2</v>
      </c>
      <c r="O85" s="68">
        <f t="shared" si="19"/>
        <v>4</v>
      </c>
      <c r="P85" s="43">
        <v>106</v>
      </c>
      <c r="Q85" s="43">
        <v>106</v>
      </c>
      <c r="R85" s="83">
        <f t="shared" si="13"/>
        <v>100</v>
      </c>
      <c r="S85" s="82">
        <f t="shared" si="14"/>
        <v>4</v>
      </c>
      <c r="T85" s="45">
        <v>107</v>
      </c>
      <c r="U85" s="45">
        <v>100</v>
      </c>
      <c r="V85" s="68">
        <f t="shared" si="15"/>
        <v>2</v>
      </c>
      <c r="W85" s="130">
        <v>201</v>
      </c>
      <c r="X85" s="130">
        <v>36</v>
      </c>
      <c r="Y85" s="72">
        <f t="shared" si="16"/>
        <v>18</v>
      </c>
      <c r="Z85" s="72">
        <f t="shared" si="17"/>
        <v>100</v>
      </c>
    </row>
    <row r="86" spans="1:26" s="188" customFormat="1" ht="39" customHeight="1" x14ac:dyDescent="0.2">
      <c r="A86" s="110" t="s">
        <v>606</v>
      </c>
      <c r="B86" s="73">
        <v>84</v>
      </c>
      <c r="C86" s="108" t="s">
        <v>227</v>
      </c>
      <c r="D86" s="112" t="s">
        <v>318</v>
      </c>
      <c r="E86" s="73" t="s">
        <v>615</v>
      </c>
      <c r="F86" s="68">
        <f>IF(E86="25/26",2,0)</f>
        <v>2</v>
      </c>
      <c r="G86" s="45">
        <v>98</v>
      </c>
      <c r="H86" s="45">
        <v>6</v>
      </c>
      <c r="I86" s="88">
        <v>6</v>
      </c>
      <c r="J86" s="82">
        <f>IF(ABS((H86-I86)/I86)&lt;=0.1,2,IF(AND(ABS((H86-I86)/I86)&gt;0.1,ABS((H86-I86)/I86)&lt;=0.2),1,0))</f>
        <v>2</v>
      </c>
      <c r="K86" s="76">
        <v>100</v>
      </c>
      <c r="L86" s="82">
        <f>IF(K86&gt;90,4,IF(AND(K86&gt;80,K86&lt;=90),3,IF(AND(K86&gt;=50,K86&lt;=80),2,IF(AND(K86&gt;=10,K86&lt;50),1,0))))</f>
        <v>4</v>
      </c>
      <c r="M86" s="70">
        <v>2</v>
      </c>
      <c r="N86" s="70">
        <v>2</v>
      </c>
      <c r="O86" s="68">
        <f>SUM(M86:N86)</f>
        <v>4</v>
      </c>
      <c r="P86" s="43">
        <v>94</v>
      </c>
      <c r="Q86" s="43">
        <v>94</v>
      </c>
      <c r="R86" s="83">
        <f>ROUND(Q86/P86*100,0)</f>
        <v>100</v>
      </c>
      <c r="S86" s="82">
        <f>IF(R86&gt;90,4,IF(AND(R86&gt;80,R86&lt;=90),3,IF(AND(R86&gt;=50,R86&lt;=80),2,IF(AND(R86&gt;=10,R86&lt;50),1,0))))</f>
        <v>4</v>
      </c>
      <c r="T86" s="45">
        <v>113</v>
      </c>
      <c r="U86" s="45">
        <v>100</v>
      </c>
      <c r="V86" s="68">
        <f>IF(U86&gt;=90,2,IF(U86&gt;=80,1,0))</f>
        <v>2</v>
      </c>
      <c r="W86" s="45">
        <v>26</v>
      </c>
      <c r="X86" s="45">
        <v>4</v>
      </c>
      <c r="Y86" s="72">
        <f>F86+J86+L86+O86+S86+V86</f>
        <v>18</v>
      </c>
      <c r="Z86" s="72">
        <f>ROUND(Y86/$Y$2*100,0)</f>
        <v>100</v>
      </c>
    </row>
    <row r="87" spans="1:26" s="188" customFormat="1" ht="30" customHeight="1" x14ac:dyDescent="0.2">
      <c r="A87" s="110" t="s">
        <v>607</v>
      </c>
      <c r="B87" s="73">
        <v>85</v>
      </c>
      <c r="C87" s="108" t="s">
        <v>165</v>
      </c>
      <c r="D87" s="108" t="s">
        <v>322</v>
      </c>
      <c r="E87" s="73" t="s">
        <v>615</v>
      </c>
      <c r="F87" s="68">
        <f t="shared" ref="F87:F184" si="20">IF(E87="25/26",2,0)</f>
        <v>2</v>
      </c>
      <c r="G87" s="45">
        <v>124</v>
      </c>
      <c r="H87" s="45">
        <v>6</v>
      </c>
      <c r="I87" s="90">
        <v>6</v>
      </c>
      <c r="J87" s="82">
        <f t="shared" ref="J87:J184" si="21">IF(ABS((H87-I87)/I87)&lt;=0.1,2,IF(AND(ABS((H87-I87)/I87)&gt;0.1,ABS((H87-I87)/I87)&lt;=0.2),1,0))</f>
        <v>2</v>
      </c>
      <c r="K87" s="76">
        <v>98.412698412698404</v>
      </c>
      <c r="L87" s="82">
        <f t="shared" ref="L87:L184" si="22">IF(K87&gt;90,4,IF(AND(K87&gt;80,K87&lt;=90),3,IF(AND(K87&gt;=50,K87&lt;=80),2,IF(AND(K87&gt;=10,K87&lt;50),1,0))))</f>
        <v>4</v>
      </c>
      <c r="M87" s="89">
        <v>2</v>
      </c>
      <c r="N87" s="89">
        <v>2</v>
      </c>
      <c r="O87" s="68">
        <f t="shared" ref="O87:O184" si="23">SUM(M87:N87)</f>
        <v>4</v>
      </c>
      <c r="P87" s="43">
        <v>124</v>
      </c>
      <c r="Q87" s="43">
        <v>124</v>
      </c>
      <c r="R87" s="83">
        <f t="shared" ref="R87:R184" si="24">ROUND(Q87/P87*100,0)</f>
        <v>100</v>
      </c>
      <c r="S87" s="82">
        <f t="shared" ref="S87:S184" si="25">IF(R87&gt;90,4,IF(AND(R87&gt;80,R87&lt;=90),3,IF(AND(R87&gt;=50,R87&lt;=80),2,IF(AND(R87&gt;=10,R87&lt;50),1,0))))</f>
        <v>4</v>
      </c>
      <c r="T87" s="45">
        <v>156</v>
      </c>
      <c r="U87" s="45">
        <v>100</v>
      </c>
      <c r="V87" s="68">
        <f t="shared" ref="V87:V184" si="26">IF(U87&gt;=90,2,IF(U87&gt;=80,1,0))</f>
        <v>2</v>
      </c>
      <c r="W87" s="130">
        <v>15</v>
      </c>
      <c r="X87" s="130">
        <v>5</v>
      </c>
      <c r="Y87" s="72">
        <f t="shared" ref="Y87:Y184" si="27">F87+J87+L87+O87+S87+V87</f>
        <v>18</v>
      </c>
      <c r="Z87" s="72">
        <f t="shared" ref="Z87:Z184" si="28">ROUND(Y87/$Y$2*100,0)</f>
        <v>100</v>
      </c>
    </row>
    <row r="88" spans="1:26" s="188" customFormat="1" ht="30" customHeight="1" x14ac:dyDescent="0.2">
      <c r="A88" s="110" t="s">
        <v>607</v>
      </c>
      <c r="B88" s="73">
        <v>86</v>
      </c>
      <c r="C88" s="108" t="s">
        <v>166</v>
      </c>
      <c r="D88" s="108" t="s">
        <v>324</v>
      </c>
      <c r="E88" s="73" t="s">
        <v>615</v>
      </c>
      <c r="F88" s="68">
        <f t="shared" si="20"/>
        <v>2</v>
      </c>
      <c r="G88" s="45">
        <v>101</v>
      </c>
      <c r="H88" s="45">
        <v>6</v>
      </c>
      <c r="I88" s="90">
        <v>6</v>
      </c>
      <c r="J88" s="82">
        <f t="shared" si="21"/>
        <v>2</v>
      </c>
      <c r="K88" s="76">
        <v>98.412698412698404</v>
      </c>
      <c r="L88" s="82">
        <f t="shared" si="22"/>
        <v>4</v>
      </c>
      <c r="M88" s="89">
        <v>2</v>
      </c>
      <c r="N88" s="89">
        <v>2</v>
      </c>
      <c r="O88" s="68">
        <f t="shared" si="23"/>
        <v>4</v>
      </c>
      <c r="P88" s="43">
        <v>100</v>
      </c>
      <c r="Q88" s="43">
        <v>100</v>
      </c>
      <c r="R88" s="83">
        <f t="shared" si="24"/>
        <v>100</v>
      </c>
      <c r="S88" s="82">
        <f t="shared" si="25"/>
        <v>4</v>
      </c>
      <c r="T88" s="45">
        <v>95</v>
      </c>
      <c r="U88" s="45">
        <v>100</v>
      </c>
      <c r="V88" s="68">
        <f t="shared" si="26"/>
        <v>2</v>
      </c>
      <c r="W88" s="130">
        <v>100</v>
      </c>
      <c r="X88" s="130">
        <v>2</v>
      </c>
      <c r="Y88" s="72">
        <f t="shared" si="27"/>
        <v>18</v>
      </c>
      <c r="Z88" s="72">
        <f t="shared" si="28"/>
        <v>100</v>
      </c>
    </row>
    <row r="89" spans="1:26" s="188" customFormat="1" ht="30" customHeight="1" x14ac:dyDescent="0.2">
      <c r="A89" s="110" t="s">
        <v>607</v>
      </c>
      <c r="B89" s="73">
        <v>87</v>
      </c>
      <c r="C89" s="108" t="s">
        <v>168</v>
      </c>
      <c r="D89" s="108" t="s">
        <v>319</v>
      </c>
      <c r="E89" s="73" t="s">
        <v>615</v>
      </c>
      <c r="F89" s="68">
        <f t="shared" si="20"/>
        <v>2</v>
      </c>
      <c r="G89" s="45">
        <v>21</v>
      </c>
      <c r="H89" s="45">
        <v>2</v>
      </c>
      <c r="I89" s="90">
        <v>2</v>
      </c>
      <c r="J89" s="82">
        <f t="shared" si="21"/>
        <v>2</v>
      </c>
      <c r="K89" s="76">
        <v>100</v>
      </c>
      <c r="L89" s="82">
        <f t="shared" si="22"/>
        <v>4</v>
      </c>
      <c r="M89" s="89">
        <v>2</v>
      </c>
      <c r="N89" s="89">
        <v>2</v>
      </c>
      <c r="O89" s="68">
        <f t="shared" si="23"/>
        <v>4</v>
      </c>
      <c r="P89" s="43">
        <v>11</v>
      </c>
      <c r="Q89" s="43">
        <v>11</v>
      </c>
      <c r="R89" s="83">
        <f t="shared" si="24"/>
        <v>100</v>
      </c>
      <c r="S89" s="82">
        <f t="shared" si="25"/>
        <v>4</v>
      </c>
      <c r="T89" s="45">
        <v>20</v>
      </c>
      <c r="U89" s="45">
        <v>100</v>
      </c>
      <c r="V89" s="68">
        <f t="shared" si="26"/>
        <v>2</v>
      </c>
      <c r="W89" s="130">
        <v>36</v>
      </c>
      <c r="X89" s="130">
        <v>5</v>
      </c>
      <c r="Y89" s="72">
        <f t="shared" si="27"/>
        <v>18</v>
      </c>
      <c r="Z89" s="72">
        <f t="shared" si="28"/>
        <v>100</v>
      </c>
    </row>
    <row r="90" spans="1:26" s="188" customFormat="1" ht="30" customHeight="1" x14ac:dyDescent="0.2">
      <c r="A90" s="110" t="s">
        <v>607</v>
      </c>
      <c r="B90" s="73">
        <v>88</v>
      </c>
      <c r="C90" s="108" t="s">
        <v>169</v>
      </c>
      <c r="D90" s="108" t="s">
        <v>323</v>
      </c>
      <c r="E90" s="73" t="s">
        <v>615</v>
      </c>
      <c r="F90" s="68">
        <f t="shared" si="20"/>
        <v>2</v>
      </c>
      <c r="G90" s="45">
        <v>9</v>
      </c>
      <c r="H90" s="45">
        <v>1</v>
      </c>
      <c r="I90" s="90">
        <v>1</v>
      </c>
      <c r="J90" s="82">
        <f t="shared" si="21"/>
        <v>2</v>
      </c>
      <c r="K90" s="76">
        <v>93.650793650793645</v>
      </c>
      <c r="L90" s="82">
        <f t="shared" si="22"/>
        <v>4</v>
      </c>
      <c r="M90" s="89">
        <v>2</v>
      </c>
      <c r="N90" s="89">
        <v>2</v>
      </c>
      <c r="O90" s="68">
        <f t="shared" si="23"/>
        <v>4</v>
      </c>
      <c r="P90" s="43">
        <v>9</v>
      </c>
      <c r="Q90" s="43">
        <v>9</v>
      </c>
      <c r="R90" s="83">
        <f t="shared" si="24"/>
        <v>100</v>
      </c>
      <c r="S90" s="82">
        <f t="shared" si="25"/>
        <v>4</v>
      </c>
      <c r="T90" s="45">
        <v>8</v>
      </c>
      <c r="U90" s="45">
        <v>100</v>
      </c>
      <c r="V90" s="68">
        <f t="shared" si="26"/>
        <v>2</v>
      </c>
      <c r="W90" s="130">
        <v>12</v>
      </c>
      <c r="X90" s="130">
        <v>3</v>
      </c>
      <c r="Y90" s="72">
        <f t="shared" si="27"/>
        <v>18</v>
      </c>
      <c r="Z90" s="72">
        <f t="shared" si="28"/>
        <v>100</v>
      </c>
    </row>
    <row r="91" spans="1:26" s="188" customFormat="1" ht="30" customHeight="1" x14ac:dyDescent="0.2">
      <c r="A91" s="110" t="s">
        <v>607</v>
      </c>
      <c r="B91" s="73">
        <v>89</v>
      </c>
      <c r="C91" s="108" t="s">
        <v>167</v>
      </c>
      <c r="D91" s="108" t="s">
        <v>321</v>
      </c>
      <c r="E91" s="73" t="s">
        <v>615</v>
      </c>
      <c r="F91" s="68">
        <f t="shared" si="20"/>
        <v>2</v>
      </c>
      <c r="G91" s="45">
        <v>146</v>
      </c>
      <c r="H91" s="45">
        <v>10</v>
      </c>
      <c r="I91" s="90">
        <v>10</v>
      </c>
      <c r="J91" s="82">
        <f t="shared" si="21"/>
        <v>2</v>
      </c>
      <c r="K91" s="76">
        <v>100</v>
      </c>
      <c r="L91" s="82">
        <f t="shared" si="22"/>
        <v>4</v>
      </c>
      <c r="M91" s="89">
        <v>2</v>
      </c>
      <c r="N91" s="89">
        <v>2</v>
      </c>
      <c r="O91" s="68">
        <f t="shared" si="23"/>
        <v>4</v>
      </c>
      <c r="P91" s="43">
        <v>107</v>
      </c>
      <c r="Q91" s="43">
        <v>107</v>
      </c>
      <c r="R91" s="83">
        <f t="shared" si="24"/>
        <v>100</v>
      </c>
      <c r="S91" s="82">
        <f t="shared" si="25"/>
        <v>4</v>
      </c>
      <c r="T91" s="45">
        <v>170</v>
      </c>
      <c r="U91" s="45">
        <v>100</v>
      </c>
      <c r="V91" s="68">
        <f t="shared" si="26"/>
        <v>2</v>
      </c>
      <c r="W91" s="130">
        <v>423</v>
      </c>
      <c r="X91" s="130">
        <v>158</v>
      </c>
      <c r="Y91" s="72">
        <f t="shared" si="27"/>
        <v>18</v>
      </c>
      <c r="Z91" s="72">
        <f t="shared" si="28"/>
        <v>100</v>
      </c>
    </row>
    <row r="92" spans="1:26" s="188" customFormat="1" ht="30" customHeight="1" x14ac:dyDescent="0.2">
      <c r="A92" s="110" t="s">
        <v>607</v>
      </c>
      <c r="B92" s="73">
        <v>90</v>
      </c>
      <c r="C92" s="108" t="s">
        <v>651</v>
      </c>
      <c r="D92" s="108" t="s">
        <v>652</v>
      </c>
      <c r="E92" s="73" t="s">
        <v>615</v>
      </c>
      <c r="F92" s="68">
        <f t="shared" si="20"/>
        <v>2</v>
      </c>
      <c r="G92" s="45">
        <v>14</v>
      </c>
      <c r="H92" s="45">
        <v>1</v>
      </c>
      <c r="I92" s="90">
        <v>1</v>
      </c>
      <c r="J92" s="82">
        <f t="shared" si="21"/>
        <v>2</v>
      </c>
      <c r="K92" s="76">
        <v>93.650793650793645</v>
      </c>
      <c r="L92" s="82">
        <f t="shared" si="22"/>
        <v>4</v>
      </c>
      <c r="M92" s="89">
        <v>2</v>
      </c>
      <c r="N92" s="89">
        <v>2</v>
      </c>
      <c r="O92" s="68">
        <f t="shared" si="23"/>
        <v>4</v>
      </c>
      <c r="P92" s="43">
        <v>13</v>
      </c>
      <c r="Q92" s="43">
        <v>13</v>
      </c>
      <c r="R92" s="83">
        <f t="shared" si="24"/>
        <v>100</v>
      </c>
      <c r="S92" s="82">
        <f t="shared" si="25"/>
        <v>4</v>
      </c>
      <c r="T92" s="45">
        <v>11</v>
      </c>
      <c r="U92" s="45">
        <v>100</v>
      </c>
      <c r="V92" s="68">
        <f t="shared" si="26"/>
        <v>2</v>
      </c>
      <c r="W92" s="130">
        <v>22</v>
      </c>
      <c r="X92" s="130">
        <v>2</v>
      </c>
      <c r="Y92" s="72">
        <f t="shared" si="27"/>
        <v>18</v>
      </c>
      <c r="Z92" s="72">
        <f t="shared" si="28"/>
        <v>100</v>
      </c>
    </row>
    <row r="93" spans="1:26" s="188" customFormat="1" ht="42.75" x14ac:dyDescent="0.2">
      <c r="A93" s="110" t="s">
        <v>607</v>
      </c>
      <c r="B93" s="73">
        <v>91</v>
      </c>
      <c r="C93" s="108" t="s">
        <v>224</v>
      </c>
      <c r="D93" s="108" t="s">
        <v>320</v>
      </c>
      <c r="E93" s="73" t="s">
        <v>615</v>
      </c>
      <c r="F93" s="68">
        <f t="shared" si="20"/>
        <v>2</v>
      </c>
      <c r="G93" s="45">
        <v>3</v>
      </c>
      <c r="H93" s="45">
        <v>1</v>
      </c>
      <c r="I93" s="90">
        <v>1</v>
      </c>
      <c r="J93" s="82">
        <f t="shared" si="21"/>
        <v>2</v>
      </c>
      <c r="K93" s="76">
        <v>96.825396825396822</v>
      </c>
      <c r="L93" s="82">
        <f t="shared" si="22"/>
        <v>4</v>
      </c>
      <c r="M93" s="89">
        <v>2</v>
      </c>
      <c r="N93" s="89">
        <v>2</v>
      </c>
      <c r="O93" s="68">
        <f t="shared" si="23"/>
        <v>4</v>
      </c>
      <c r="P93" s="43">
        <v>3</v>
      </c>
      <c r="Q93" s="43">
        <v>3</v>
      </c>
      <c r="R93" s="83">
        <f t="shared" si="24"/>
        <v>100</v>
      </c>
      <c r="S93" s="82">
        <f t="shared" si="25"/>
        <v>4</v>
      </c>
      <c r="T93" s="45">
        <v>3</v>
      </c>
      <c r="U93" s="45">
        <v>100</v>
      </c>
      <c r="V93" s="68">
        <f t="shared" si="26"/>
        <v>2</v>
      </c>
      <c r="W93" s="125">
        <v>11</v>
      </c>
      <c r="X93" s="125">
        <v>0</v>
      </c>
      <c r="Y93" s="72">
        <f t="shared" si="27"/>
        <v>18</v>
      </c>
      <c r="Z93" s="72">
        <f t="shared" si="28"/>
        <v>100</v>
      </c>
    </row>
    <row r="94" spans="1:26" s="185" customFormat="1" ht="30" customHeight="1" x14ac:dyDescent="0.2">
      <c r="A94" s="113" t="s">
        <v>608</v>
      </c>
      <c r="B94" s="73">
        <v>92</v>
      </c>
      <c r="C94" s="108" t="s">
        <v>225</v>
      </c>
      <c r="D94" s="108" t="s">
        <v>325</v>
      </c>
      <c r="E94" s="73" t="s">
        <v>615</v>
      </c>
      <c r="F94" s="68">
        <f t="shared" si="20"/>
        <v>2</v>
      </c>
      <c r="G94" s="45">
        <v>45</v>
      </c>
      <c r="H94" s="45">
        <v>6</v>
      </c>
      <c r="I94" s="90">
        <v>6</v>
      </c>
      <c r="J94" s="82">
        <f t="shared" si="21"/>
        <v>2</v>
      </c>
      <c r="K94" s="76">
        <v>92.063492063492063</v>
      </c>
      <c r="L94" s="82">
        <f t="shared" si="22"/>
        <v>4</v>
      </c>
      <c r="M94" s="70">
        <v>2</v>
      </c>
      <c r="N94" s="70">
        <v>2</v>
      </c>
      <c r="O94" s="68">
        <f t="shared" si="23"/>
        <v>4</v>
      </c>
      <c r="P94" s="43">
        <v>44</v>
      </c>
      <c r="Q94" s="43">
        <v>44</v>
      </c>
      <c r="R94" s="84">
        <f t="shared" si="24"/>
        <v>100</v>
      </c>
      <c r="S94" s="82">
        <f t="shared" si="25"/>
        <v>4</v>
      </c>
      <c r="T94" s="45">
        <v>42</v>
      </c>
      <c r="U94" s="45">
        <v>100</v>
      </c>
      <c r="V94" s="68">
        <f t="shared" si="26"/>
        <v>2</v>
      </c>
      <c r="W94" s="125">
        <v>170</v>
      </c>
      <c r="X94" s="125">
        <v>4</v>
      </c>
      <c r="Y94" s="72">
        <f t="shared" si="27"/>
        <v>18</v>
      </c>
      <c r="Z94" s="72">
        <f t="shared" si="28"/>
        <v>100</v>
      </c>
    </row>
    <row r="95" spans="1:26" s="185" customFormat="1" ht="30" customHeight="1" x14ac:dyDescent="0.2">
      <c r="A95" s="113" t="s">
        <v>608</v>
      </c>
      <c r="B95" s="73">
        <v>93</v>
      </c>
      <c r="C95" s="108" t="s">
        <v>173</v>
      </c>
      <c r="D95" s="108" t="s">
        <v>326</v>
      </c>
      <c r="E95" s="73" t="s">
        <v>615</v>
      </c>
      <c r="F95" s="68">
        <f t="shared" si="20"/>
        <v>2</v>
      </c>
      <c r="G95" s="45">
        <v>23</v>
      </c>
      <c r="H95" s="45">
        <v>2</v>
      </c>
      <c r="I95" s="90">
        <v>2</v>
      </c>
      <c r="J95" s="82">
        <f t="shared" si="21"/>
        <v>2</v>
      </c>
      <c r="K95" s="76">
        <v>87.301587301587304</v>
      </c>
      <c r="L95" s="82">
        <f t="shared" si="22"/>
        <v>3</v>
      </c>
      <c r="M95" s="70">
        <v>2</v>
      </c>
      <c r="N95" s="70">
        <v>2</v>
      </c>
      <c r="O95" s="68">
        <f t="shared" si="23"/>
        <v>4</v>
      </c>
      <c r="P95" s="43">
        <v>20</v>
      </c>
      <c r="Q95" s="43">
        <v>20</v>
      </c>
      <c r="R95" s="84">
        <f t="shared" si="24"/>
        <v>100</v>
      </c>
      <c r="S95" s="82">
        <f t="shared" si="25"/>
        <v>4</v>
      </c>
      <c r="T95" s="75">
        <v>19</v>
      </c>
      <c r="U95" s="75">
        <v>96</v>
      </c>
      <c r="V95" s="68">
        <f t="shared" si="26"/>
        <v>2</v>
      </c>
      <c r="W95" s="130">
        <v>25</v>
      </c>
      <c r="X95" s="130">
        <v>0</v>
      </c>
      <c r="Y95" s="72">
        <f t="shared" si="27"/>
        <v>17</v>
      </c>
      <c r="Z95" s="72">
        <f t="shared" si="28"/>
        <v>94</v>
      </c>
    </row>
    <row r="96" spans="1:26" s="185" customFormat="1" ht="30" customHeight="1" x14ac:dyDescent="0.2">
      <c r="A96" s="113" t="s">
        <v>608</v>
      </c>
      <c r="B96" s="73">
        <v>94</v>
      </c>
      <c r="C96" s="108" t="s">
        <v>172</v>
      </c>
      <c r="D96" s="108" t="s">
        <v>328</v>
      </c>
      <c r="E96" s="73" t="s">
        <v>615</v>
      </c>
      <c r="F96" s="68">
        <f t="shared" si="20"/>
        <v>2</v>
      </c>
      <c r="G96" s="45">
        <v>32</v>
      </c>
      <c r="H96" s="45">
        <v>3</v>
      </c>
      <c r="I96" s="90">
        <v>3</v>
      </c>
      <c r="J96" s="82">
        <f t="shared" si="21"/>
        <v>2</v>
      </c>
      <c r="K96" s="76">
        <v>93.650793650793645</v>
      </c>
      <c r="L96" s="82">
        <f t="shared" si="22"/>
        <v>4</v>
      </c>
      <c r="M96" s="70">
        <v>2</v>
      </c>
      <c r="N96" s="70">
        <v>2</v>
      </c>
      <c r="O96" s="68">
        <f t="shared" si="23"/>
        <v>4</v>
      </c>
      <c r="P96" s="43">
        <v>26</v>
      </c>
      <c r="Q96" s="43">
        <v>26</v>
      </c>
      <c r="R96" s="84">
        <f t="shared" si="24"/>
        <v>100</v>
      </c>
      <c r="S96" s="82">
        <f t="shared" si="25"/>
        <v>4</v>
      </c>
      <c r="T96" s="75">
        <v>30</v>
      </c>
      <c r="U96" s="75">
        <v>100</v>
      </c>
      <c r="V96" s="68">
        <f t="shared" si="26"/>
        <v>2</v>
      </c>
      <c r="W96" s="130">
        <v>22</v>
      </c>
      <c r="X96" s="130">
        <v>0</v>
      </c>
      <c r="Y96" s="72">
        <f t="shared" si="27"/>
        <v>18</v>
      </c>
      <c r="Z96" s="72">
        <f t="shared" si="28"/>
        <v>100</v>
      </c>
    </row>
    <row r="97" spans="1:29" s="185" customFormat="1" ht="30" customHeight="1" x14ac:dyDescent="0.2">
      <c r="A97" s="113" t="s">
        <v>608</v>
      </c>
      <c r="B97" s="73">
        <v>95</v>
      </c>
      <c r="C97" s="108" t="s">
        <v>170</v>
      </c>
      <c r="D97" s="108" t="s">
        <v>228</v>
      </c>
      <c r="E97" s="73" t="s">
        <v>615</v>
      </c>
      <c r="F97" s="68">
        <f t="shared" si="20"/>
        <v>2</v>
      </c>
      <c r="G97" s="45">
        <v>43</v>
      </c>
      <c r="H97" s="45">
        <v>3</v>
      </c>
      <c r="I97" s="90">
        <v>3</v>
      </c>
      <c r="J97" s="82">
        <f t="shared" si="21"/>
        <v>2</v>
      </c>
      <c r="K97" s="76">
        <v>90.476190476190482</v>
      </c>
      <c r="L97" s="82">
        <f t="shared" si="22"/>
        <v>4</v>
      </c>
      <c r="M97" s="70">
        <v>2</v>
      </c>
      <c r="N97" s="70">
        <v>2</v>
      </c>
      <c r="O97" s="68">
        <f t="shared" si="23"/>
        <v>4</v>
      </c>
      <c r="P97" s="43">
        <v>43</v>
      </c>
      <c r="Q97" s="43">
        <v>43</v>
      </c>
      <c r="R97" s="84">
        <f t="shared" si="24"/>
        <v>100</v>
      </c>
      <c r="S97" s="82">
        <f t="shared" si="25"/>
        <v>4</v>
      </c>
      <c r="T97" s="75">
        <v>42</v>
      </c>
      <c r="U97" s="75">
        <v>100</v>
      </c>
      <c r="V97" s="68">
        <f t="shared" si="26"/>
        <v>2</v>
      </c>
      <c r="W97" s="130">
        <v>44</v>
      </c>
      <c r="X97" s="130">
        <v>17</v>
      </c>
      <c r="Y97" s="72">
        <f t="shared" si="27"/>
        <v>18</v>
      </c>
      <c r="Z97" s="72">
        <f t="shared" si="28"/>
        <v>100</v>
      </c>
    </row>
    <row r="98" spans="1:29" s="185" customFormat="1" ht="30" customHeight="1" x14ac:dyDescent="0.2">
      <c r="A98" s="113" t="s">
        <v>608</v>
      </c>
      <c r="B98" s="73">
        <v>96</v>
      </c>
      <c r="C98" s="108" t="s">
        <v>174</v>
      </c>
      <c r="D98" s="108" t="s">
        <v>327</v>
      </c>
      <c r="E98" s="73" t="s">
        <v>615</v>
      </c>
      <c r="F98" s="68">
        <f t="shared" si="20"/>
        <v>2</v>
      </c>
      <c r="G98" s="45">
        <v>67</v>
      </c>
      <c r="H98" s="45">
        <v>3</v>
      </c>
      <c r="I98" s="90">
        <v>3</v>
      </c>
      <c r="J98" s="82">
        <f t="shared" si="21"/>
        <v>2</v>
      </c>
      <c r="K98" s="76">
        <v>95.238095238095227</v>
      </c>
      <c r="L98" s="82">
        <f t="shared" si="22"/>
        <v>4</v>
      </c>
      <c r="M98" s="70">
        <v>2</v>
      </c>
      <c r="N98" s="70">
        <v>2</v>
      </c>
      <c r="O98" s="68">
        <f t="shared" si="23"/>
        <v>4</v>
      </c>
      <c r="P98" s="43">
        <v>56</v>
      </c>
      <c r="Q98" s="43">
        <v>56</v>
      </c>
      <c r="R98" s="84">
        <f t="shared" si="24"/>
        <v>100</v>
      </c>
      <c r="S98" s="82">
        <f t="shared" si="25"/>
        <v>4</v>
      </c>
      <c r="T98" s="75">
        <v>59</v>
      </c>
      <c r="U98" s="75">
        <v>100</v>
      </c>
      <c r="V98" s="68">
        <f t="shared" si="26"/>
        <v>2</v>
      </c>
      <c r="W98" s="130">
        <v>24</v>
      </c>
      <c r="X98" s="130">
        <v>0</v>
      </c>
      <c r="Y98" s="72">
        <f t="shared" si="27"/>
        <v>18</v>
      </c>
      <c r="Z98" s="72">
        <f t="shared" si="28"/>
        <v>100</v>
      </c>
    </row>
    <row r="99" spans="1:29" s="185" customFormat="1" ht="30" customHeight="1" x14ac:dyDescent="0.2">
      <c r="A99" s="113" t="s">
        <v>608</v>
      </c>
      <c r="B99" s="73">
        <v>97</v>
      </c>
      <c r="C99" s="108" t="s">
        <v>171</v>
      </c>
      <c r="D99" s="108" t="s">
        <v>229</v>
      </c>
      <c r="E99" s="73" t="s">
        <v>615</v>
      </c>
      <c r="F99" s="68">
        <f t="shared" si="20"/>
        <v>2</v>
      </c>
      <c r="G99" s="45">
        <v>105</v>
      </c>
      <c r="H99" s="45">
        <v>7</v>
      </c>
      <c r="I99" s="90">
        <v>7</v>
      </c>
      <c r="J99" s="82">
        <f t="shared" si="21"/>
        <v>2</v>
      </c>
      <c r="K99" s="76">
        <v>92.063492063492063</v>
      </c>
      <c r="L99" s="82">
        <f t="shared" si="22"/>
        <v>4</v>
      </c>
      <c r="M99" s="70">
        <v>2</v>
      </c>
      <c r="N99" s="70">
        <v>2</v>
      </c>
      <c r="O99" s="68">
        <f t="shared" si="23"/>
        <v>4</v>
      </c>
      <c r="P99" s="43">
        <v>106</v>
      </c>
      <c r="Q99" s="43">
        <v>106</v>
      </c>
      <c r="R99" s="84">
        <f t="shared" si="24"/>
        <v>100</v>
      </c>
      <c r="S99" s="82">
        <f t="shared" si="25"/>
        <v>4</v>
      </c>
      <c r="T99" s="75">
        <v>117</v>
      </c>
      <c r="U99" s="75">
        <v>100</v>
      </c>
      <c r="V99" s="115">
        <f t="shared" si="26"/>
        <v>2</v>
      </c>
      <c r="W99" s="130">
        <v>40</v>
      </c>
      <c r="X99" s="130">
        <v>10</v>
      </c>
      <c r="Y99" s="72">
        <f t="shared" si="27"/>
        <v>18</v>
      </c>
      <c r="Z99" s="72">
        <f t="shared" si="28"/>
        <v>100</v>
      </c>
    </row>
    <row r="100" spans="1:29" s="188" customFormat="1" ht="30" customHeight="1" x14ac:dyDescent="0.2">
      <c r="A100" s="110" t="s">
        <v>609</v>
      </c>
      <c r="B100" s="73">
        <v>98</v>
      </c>
      <c r="C100" s="108" t="s">
        <v>175</v>
      </c>
      <c r="D100" s="108" t="s">
        <v>232</v>
      </c>
      <c r="E100" s="73" t="s">
        <v>615</v>
      </c>
      <c r="F100" s="68">
        <f t="shared" si="20"/>
        <v>2</v>
      </c>
      <c r="G100" s="45">
        <v>141</v>
      </c>
      <c r="H100" s="45">
        <v>8</v>
      </c>
      <c r="I100" s="85">
        <v>8</v>
      </c>
      <c r="J100" s="82">
        <f t="shared" si="21"/>
        <v>2</v>
      </c>
      <c r="K100" s="86">
        <v>98.4</v>
      </c>
      <c r="L100" s="82">
        <f t="shared" si="22"/>
        <v>4</v>
      </c>
      <c r="M100" s="70">
        <v>2</v>
      </c>
      <c r="N100" s="70">
        <v>2</v>
      </c>
      <c r="O100" s="68">
        <f t="shared" si="23"/>
        <v>4</v>
      </c>
      <c r="P100" s="43">
        <v>140</v>
      </c>
      <c r="Q100" s="43">
        <v>140</v>
      </c>
      <c r="R100" s="83">
        <f t="shared" si="24"/>
        <v>100</v>
      </c>
      <c r="S100" s="82">
        <f t="shared" si="25"/>
        <v>4</v>
      </c>
      <c r="T100" s="45">
        <v>139</v>
      </c>
      <c r="U100" s="45">
        <v>100</v>
      </c>
      <c r="V100" s="68">
        <f t="shared" si="26"/>
        <v>2</v>
      </c>
      <c r="W100" s="45">
        <v>155</v>
      </c>
      <c r="X100" s="45">
        <v>21</v>
      </c>
      <c r="Y100" s="72">
        <f t="shared" si="27"/>
        <v>18</v>
      </c>
      <c r="Z100" s="72">
        <f t="shared" si="28"/>
        <v>100</v>
      </c>
    </row>
    <row r="101" spans="1:29" s="188" customFormat="1" ht="30" customHeight="1" x14ac:dyDescent="0.2">
      <c r="A101" s="110" t="s">
        <v>609</v>
      </c>
      <c r="B101" s="73">
        <v>99</v>
      </c>
      <c r="C101" s="108" t="s">
        <v>428</v>
      </c>
      <c r="D101" s="108" t="s">
        <v>410</v>
      </c>
      <c r="E101" s="73" t="s">
        <v>615</v>
      </c>
      <c r="F101" s="68">
        <f t="shared" si="20"/>
        <v>2</v>
      </c>
      <c r="G101" s="45">
        <v>41</v>
      </c>
      <c r="H101" s="45">
        <v>3</v>
      </c>
      <c r="I101" s="85">
        <v>3</v>
      </c>
      <c r="J101" s="82">
        <f t="shared" si="21"/>
        <v>2</v>
      </c>
      <c r="K101" s="86">
        <v>87.3</v>
      </c>
      <c r="L101" s="82">
        <f t="shared" si="22"/>
        <v>3</v>
      </c>
      <c r="M101" s="70">
        <v>2</v>
      </c>
      <c r="N101" s="70">
        <v>2</v>
      </c>
      <c r="O101" s="68">
        <f t="shared" si="23"/>
        <v>4</v>
      </c>
      <c r="P101" s="43">
        <v>31</v>
      </c>
      <c r="Q101" s="43">
        <v>31</v>
      </c>
      <c r="R101" s="83">
        <f t="shared" si="24"/>
        <v>100</v>
      </c>
      <c r="S101" s="82">
        <f t="shared" si="25"/>
        <v>4</v>
      </c>
      <c r="T101" s="45">
        <v>35</v>
      </c>
      <c r="U101" s="45">
        <v>100</v>
      </c>
      <c r="V101" s="68">
        <f t="shared" si="26"/>
        <v>2</v>
      </c>
      <c r="W101" s="45">
        <v>32</v>
      </c>
      <c r="X101" s="45">
        <v>1</v>
      </c>
      <c r="Y101" s="72">
        <f t="shared" si="27"/>
        <v>17</v>
      </c>
      <c r="Z101" s="72">
        <f t="shared" si="28"/>
        <v>94</v>
      </c>
      <c r="AB101" s="192"/>
      <c r="AC101" s="193"/>
    </row>
    <row r="102" spans="1:29" s="188" customFormat="1" ht="30" customHeight="1" x14ac:dyDescent="0.2">
      <c r="A102" s="110" t="s">
        <v>609</v>
      </c>
      <c r="B102" s="73">
        <v>100</v>
      </c>
      <c r="C102" s="108" t="s">
        <v>409</v>
      </c>
      <c r="D102" s="108" t="s">
        <v>408</v>
      </c>
      <c r="E102" s="73" t="s">
        <v>615</v>
      </c>
      <c r="F102" s="68">
        <f t="shared" si="20"/>
        <v>2</v>
      </c>
      <c r="G102" s="45">
        <v>9</v>
      </c>
      <c r="H102" s="45">
        <v>1</v>
      </c>
      <c r="I102" s="85">
        <v>1</v>
      </c>
      <c r="J102" s="82">
        <f t="shared" si="21"/>
        <v>2</v>
      </c>
      <c r="K102" s="86">
        <v>88.9</v>
      </c>
      <c r="L102" s="82">
        <f t="shared" si="22"/>
        <v>3</v>
      </c>
      <c r="M102" s="70">
        <v>1</v>
      </c>
      <c r="N102" s="70">
        <v>0</v>
      </c>
      <c r="O102" s="68">
        <f t="shared" si="23"/>
        <v>1</v>
      </c>
      <c r="P102" s="43">
        <v>9</v>
      </c>
      <c r="Q102" s="43">
        <v>9</v>
      </c>
      <c r="R102" s="83">
        <f t="shared" si="24"/>
        <v>100</v>
      </c>
      <c r="S102" s="82">
        <f t="shared" si="25"/>
        <v>4</v>
      </c>
      <c r="T102" s="45">
        <v>9</v>
      </c>
      <c r="U102" s="45">
        <v>100</v>
      </c>
      <c r="V102" s="68">
        <f t="shared" si="26"/>
        <v>2</v>
      </c>
      <c r="W102" s="45">
        <v>35</v>
      </c>
      <c r="X102" s="45">
        <v>33</v>
      </c>
      <c r="Y102" s="72">
        <f t="shared" si="27"/>
        <v>14</v>
      </c>
      <c r="Z102" s="72">
        <f t="shared" si="28"/>
        <v>78</v>
      </c>
      <c r="AB102" s="192"/>
      <c r="AC102" s="193"/>
    </row>
    <row r="103" spans="1:29" s="188" customFormat="1" ht="30" customHeight="1" x14ac:dyDescent="0.2">
      <c r="A103" s="110" t="s">
        <v>609</v>
      </c>
      <c r="B103" s="73">
        <v>101</v>
      </c>
      <c r="C103" s="108" t="s">
        <v>643</v>
      </c>
      <c r="D103" s="108" t="s">
        <v>638</v>
      </c>
      <c r="E103" s="73" t="s">
        <v>615</v>
      </c>
      <c r="F103" s="68">
        <f t="shared" si="20"/>
        <v>2</v>
      </c>
      <c r="G103" s="45">
        <v>25</v>
      </c>
      <c r="H103" s="45">
        <v>2</v>
      </c>
      <c r="I103" s="85">
        <v>2</v>
      </c>
      <c r="J103" s="82">
        <f t="shared" si="21"/>
        <v>2</v>
      </c>
      <c r="K103" s="86">
        <v>92.1</v>
      </c>
      <c r="L103" s="82">
        <f t="shared" si="22"/>
        <v>4</v>
      </c>
      <c r="M103" s="70">
        <v>2</v>
      </c>
      <c r="N103" s="70">
        <v>2</v>
      </c>
      <c r="O103" s="68">
        <f t="shared" si="23"/>
        <v>4</v>
      </c>
      <c r="P103" s="43">
        <v>25</v>
      </c>
      <c r="Q103" s="43">
        <v>25</v>
      </c>
      <c r="R103" s="83">
        <f t="shared" si="24"/>
        <v>100</v>
      </c>
      <c r="S103" s="82">
        <f t="shared" si="25"/>
        <v>4</v>
      </c>
      <c r="T103" s="45">
        <v>27</v>
      </c>
      <c r="U103" s="45">
        <v>100</v>
      </c>
      <c r="V103" s="68">
        <f t="shared" si="26"/>
        <v>2</v>
      </c>
      <c r="W103" s="45">
        <v>16</v>
      </c>
      <c r="X103" s="45">
        <v>4</v>
      </c>
      <c r="Y103" s="72">
        <f t="shared" si="27"/>
        <v>18</v>
      </c>
      <c r="Z103" s="72">
        <f t="shared" si="28"/>
        <v>100</v>
      </c>
      <c r="AB103" s="192"/>
      <c r="AC103" s="193"/>
    </row>
    <row r="104" spans="1:29" s="188" customFormat="1" ht="30" customHeight="1" x14ac:dyDescent="0.2">
      <c r="A104" s="110" t="s">
        <v>609</v>
      </c>
      <c r="B104" s="73">
        <v>102</v>
      </c>
      <c r="C104" s="108" t="s">
        <v>176</v>
      </c>
      <c r="D104" s="108" t="s">
        <v>329</v>
      </c>
      <c r="E104" s="73" t="s">
        <v>615</v>
      </c>
      <c r="F104" s="68">
        <f t="shared" si="20"/>
        <v>2</v>
      </c>
      <c r="G104" s="45">
        <v>116</v>
      </c>
      <c r="H104" s="45">
        <v>6</v>
      </c>
      <c r="I104" s="85">
        <v>6</v>
      </c>
      <c r="J104" s="82">
        <f t="shared" si="21"/>
        <v>2</v>
      </c>
      <c r="K104" s="86">
        <v>100</v>
      </c>
      <c r="L104" s="82">
        <f t="shared" si="22"/>
        <v>4</v>
      </c>
      <c r="M104" s="70">
        <v>2</v>
      </c>
      <c r="N104" s="70">
        <v>2</v>
      </c>
      <c r="O104" s="68">
        <f t="shared" si="23"/>
        <v>4</v>
      </c>
      <c r="P104" s="43">
        <v>116</v>
      </c>
      <c r="Q104" s="43">
        <v>116</v>
      </c>
      <c r="R104" s="83">
        <f t="shared" si="24"/>
        <v>100</v>
      </c>
      <c r="S104" s="82">
        <f t="shared" si="25"/>
        <v>4</v>
      </c>
      <c r="T104" s="45">
        <v>116</v>
      </c>
      <c r="U104" s="45">
        <v>100</v>
      </c>
      <c r="V104" s="68">
        <f t="shared" si="26"/>
        <v>2</v>
      </c>
      <c r="W104" s="45">
        <v>21</v>
      </c>
      <c r="X104" s="45">
        <v>5</v>
      </c>
      <c r="Y104" s="72">
        <f t="shared" si="27"/>
        <v>18</v>
      </c>
      <c r="Z104" s="72">
        <f t="shared" si="28"/>
        <v>100</v>
      </c>
      <c r="AB104" s="192"/>
      <c r="AC104" s="193"/>
    </row>
    <row r="105" spans="1:29" s="188" customFormat="1" ht="44.25" customHeight="1" x14ac:dyDescent="0.2">
      <c r="A105" s="110" t="s">
        <v>609</v>
      </c>
      <c r="B105" s="73">
        <v>103</v>
      </c>
      <c r="C105" s="108" t="s">
        <v>181</v>
      </c>
      <c r="D105" s="108" t="s">
        <v>405</v>
      </c>
      <c r="E105" s="73" t="s">
        <v>615</v>
      </c>
      <c r="F105" s="68">
        <f t="shared" si="20"/>
        <v>2</v>
      </c>
      <c r="G105" s="45">
        <v>21</v>
      </c>
      <c r="H105" s="45">
        <v>2</v>
      </c>
      <c r="I105" s="85">
        <v>2</v>
      </c>
      <c r="J105" s="82">
        <f t="shared" si="21"/>
        <v>2</v>
      </c>
      <c r="K105" s="86">
        <v>95.2</v>
      </c>
      <c r="L105" s="82">
        <f t="shared" si="22"/>
        <v>4</v>
      </c>
      <c r="M105" s="70">
        <v>2</v>
      </c>
      <c r="N105" s="70">
        <v>2</v>
      </c>
      <c r="O105" s="68">
        <f t="shared" si="23"/>
        <v>4</v>
      </c>
      <c r="P105" s="43">
        <v>21</v>
      </c>
      <c r="Q105" s="43">
        <v>21</v>
      </c>
      <c r="R105" s="83">
        <f t="shared" si="24"/>
        <v>100</v>
      </c>
      <c r="S105" s="82">
        <f t="shared" si="25"/>
        <v>4</v>
      </c>
      <c r="T105" s="45">
        <v>18</v>
      </c>
      <c r="U105" s="45">
        <v>100</v>
      </c>
      <c r="V105" s="68">
        <f t="shared" si="26"/>
        <v>2</v>
      </c>
      <c r="W105" s="45">
        <v>19</v>
      </c>
      <c r="X105" s="45">
        <v>0</v>
      </c>
      <c r="Y105" s="72">
        <f t="shared" si="27"/>
        <v>18</v>
      </c>
      <c r="Z105" s="72">
        <f t="shared" si="28"/>
        <v>100</v>
      </c>
      <c r="AB105" s="192"/>
      <c r="AC105" s="193"/>
    </row>
    <row r="106" spans="1:29" s="188" customFormat="1" ht="30" customHeight="1" x14ac:dyDescent="0.2">
      <c r="A106" s="110" t="s">
        <v>609</v>
      </c>
      <c r="B106" s="73">
        <v>104</v>
      </c>
      <c r="C106" s="108" t="s">
        <v>177</v>
      </c>
      <c r="D106" s="108" t="s">
        <v>230</v>
      </c>
      <c r="E106" s="73" t="s">
        <v>615</v>
      </c>
      <c r="F106" s="68">
        <f t="shared" si="20"/>
        <v>2</v>
      </c>
      <c r="G106" s="45">
        <v>133</v>
      </c>
      <c r="H106" s="45">
        <v>7</v>
      </c>
      <c r="I106" s="85">
        <v>7</v>
      </c>
      <c r="J106" s="82">
        <f t="shared" si="21"/>
        <v>2</v>
      </c>
      <c r="K106" s="86">
        <v>96.8</v>
      </c>
      <c r="L106" s="82">
        <f t="shared" si="22"/>
        <v>4</v>
      </c>
      <c r="M106" s="70">
        <v>2</v>
      </c>
      <c r="N106" s="70">
        <v>2</v>
      </c>
      <c r="O106" s="68">
        <f t="shared" si="23"/>
        <v>4</v>
      </c>
      <c r="P106" s="43">
        <v>132</v>
      </c>
      <c r="Q106" s="43">
        <v>132</v>
      </c>
      <c r="R106" s="83">
        <f t="shared" si="24"/>
        <v>100</v>
      </c>
      <c r="S106" s="82">
        <f t="shared" si="25"/>
        <v>4</v>
      </c>
      <c r="T106" s="45">
        <v>126</v>
      </c>
      <c r="U106" s="45">
        <v>100</v>
      </c>
      <c r="V106" s="68">
        <f t="shared" si="26"/>
        <v>2</v>
      </c>
      <c r="W106" s="45">
        <v>136</v>
      </c>
      <c r="X106" s="45">
        <v>6</v>
      </c>
      <c r="Y106" s="72">
        <f t="shared" si="27"/>
        <v>18</v>
      </c>
      <c r="Z106" s="72">
        <f t="shared" si="28"/>
        <v>100</v>
      </c>
      <c r="AB106" s="192"/>
      <c r="AC106" s="193"/>
    </row>
    <row r="107" spans="1:29" s="188" customFormat="1" ht="30" customHeight="1" x14ac:dyDescent="0.2">
      <c r="A107" s="110" t="s">
        <v>609</v>
      </c>
      <c r="B107" s="73">
        <v>105</v>
      </c>
      <c r="C107" s="108" t="s">
        <v>178</v>
      </c>
      <c r="D107" s="108" t="s">
        <v>231</v>
      </c>
      <c r="E107" s="73" t="s">
        <v>615</v>
      </c>
      <c r="F107" s="68">
        <f t="shared" si="20"/>
        <v>2</v>
      </c>
      <c r="G107" s="45">
        <v>96</v>
      </c>
      <c r="H107" s="45">
        <v>6</v>
      </c>
      <c r="I107" s="85">
        <v>6</v>
      </c>
      <c r="J107" s="82">
        <f t="shared" si="21"/>
        <v>2</v>
      </c>
      <c r="K107" s="86">
        <v>95.2</v>
      </c>
      <c r="L107" s="82">
        <f t="shared" si="22"/>
        <v>4</v>
      </c>
      <c r="M107" s="70">
        <v>2</v>
      </c>
      <c r="N107" s="70">
        <v>2</v>
      </c>
      <c r="O107" s="68">
        <f t="shared" si="23"/>
        <v>4</v>
      </c>
      <c r="P107" s="43">
        <v>94</v>
      </c>
      <c r="Q107" s="43">
        <v>94</v>
      </c>
      <c r="R107" s="83">
        <f t="shared" si="24"/>
        <v>100</v>
      </c>
      <c r="S107" s="82">
        <f t="shared" si="25"/>
        <v>4</v>
      </c>
      <c r="T107" s="45">
        <v>88</v>
      </c>
      <c r="U107" s="45">
        <v>100</v>
      </c>
      <c r="V107" s="68">
        <f t="shared" si="26"/>
        <v>2</v>
      </c>
      <c r="W107" s="45">
        <v>50</v>
      </c>
      <c r="X107" s="45">
        <v>15</v>
      </c>
      <c r="Y107" s="72">
        <f t="shared" si="27"/>
        <v>18</v>
      </c>
      <c r="Z107" s="72">
        <f t="shared" si="28"/>
        <v>100</v>
      </c>
      <c r="AB107" s="192"/>
      <c r="AC107" s="193"/>
    </row>
    <row r="108" spans="1:29" s="188" customFormat="1" ht="30" customHeight="1" x14ac:dyDescent="0.2">
      <c r="A108" s="110" t="s">
        <v>609</v>
      </c>
      <c r="B108" s="73">
        <v>106</v>
      </c>
      <c r="C108" s="108" t="s">
        <v>16</v>
      </c>
      <c r="D108" s="108" t="s">
        <v>254</v>
      </c>
      <c r="E108" s="73" t="s">
        <v>615</v>
      </c>
      <c r="F108" s="68">
        <f t="shared" si="20"/>
        <v>2</v>
      </c>
      <c r="G108" s="45">
        <v>33</v>
      </c>
      <c r="H108" s="45">
        <v>2</v>
      </c>
      <c r="I108" s="85">
        <v>2</v>
      </c>
      <c r="J108" s="82">
        <f t="shared" si="21"/>
        <v>2</v>
      </c>
      <c r="K108" s="86">
        <v>95.2</v>
      </c>
      <c r="L108" s="82">
        <f t="shared" si="22"/>
        <v>4</v>
      </c>
      <c r="M108" s="70">
        <v>2</v>
      </c>
      <c r="N108" s="70">
        <v>2</v>
      </c>
      <c r="O108" s="68">
        <f t="shared" si="23"/>
        <v>4</v>
      </c>
      <c r="P108" s="43">
        <v>33</v>
      </c>
      <c r="Q108" s="43">
        <v>33</v>
      </c>
      <c r="R108" s="83">
        <f t="shared" si="24"/>
        <v>100</v>
      </c>
      <c r="S108" s="82">
        <f t="shared" si="25"/>
        <v>4</v>
      </c>
      <c r="T108" s="45">
        <v>28</v>
      </c>
      <c r="U108" s="45">
        <v>100</v>
      </c>
      <c r="V108" s="68">
        <f t="shared" si="26"/>
        <v>2</v>
      </c>
      <c r="W108" s="45">
        <v>27</v>
      </c>
      <c r="X108" s="45">
        <v>8</v>
      </c>
      <c r="Y108" s="72">
        <f t="shared" si="27"/>
        <v>18</v>
      </c>
      <c r="Z108" s="72">
        <f t="shared" si="28"/>
        <v>100</v>
      </c>
      <c r="AB108" s="192"/>
      <c r="AC108" s="193"/>
    </row>
    <row r="109" spans="1:29" s="188" customFormat="1" ht="29.25" customHeight="1" x14ac:dyDescent="0.2">
      <c r="A109" s="110" t="s">
        <v>609</v>
      </c>
      <c r="B109" s="73">
        <v>107</v>
      </c>
      <c r="C109" s="108" t="s">
        <v>180</v>
      </c>
      <c r="D109" s="108" t="s">
        <v>253</v>
      </c>
      <c r="E109" s="73" t="s">
        <v>615</v>
      </c>
      <c r="F109" s="68">
        <f t="shared" si="20"/>
        <v>2</v>
      </c>
      <c r="G109" s="45">
        <v>35</v>
      </c>
      <c r="H109" s="45">
        <v>2</v>
      </c>
      <c r="I109" s="85">
        <v>2</v>
      </c>
      <c r="J109" s="82">
        <f t="shared" si="21"/>
        <v>2</v>
      </c>
      <c r="K109" s="86">
        <v>96.8</v>
      </c>
      <c r="L109" s="82">
        <f t="shared" si="22"/>
        <v>4</v>
      </c>
      <c r="M109" s="70">
        <v>2</v>
      </c>
      <c r="N109" s="70">
        <v>2</v>
      </c>
      <c r="O109" s="68">
        <f t="shared" si="23"/>
        <v>4</v>
      </c>
      <c r="P109" s="43">
        <v>34</v>
      </c>
      <c r="Q109" s="43">
        <v>34</v>
      </c>
      <c r="R109" s="83">
        <f t="shared" si="24"/>
        <v>100</v>
      </c>
      <c r="S109" s="82">
        <f t="shared" si="25"/>
        <v>4</v>
      </c>
      <c r="T109" s="45">
        <v>30</v>
      </c>
      <c r="U109" s="45">
        <v>100</v>
      </c>
      <c r="V109" s="68">
        <f t="shared" si="26"/>
        <v>2</v>
      </c>
      <c r="W109" s="45">
        <v>101</v>
      </c>
      <c r="X109" s="45">
        <v>1</v>
      </c>
      <c r="Y109" s="72">
        <f t="shared" si="27"/>
        <v>18</v>
      </c>
      <c r="Z109" s="72">
        <f t="shared" si="28"/>
        <v>100</v>
      </c>
      <c r="AB109" s="192"/>
      <c r="AC109" s="193"/>
    </row>
    <row r="110" spans="1:29" s="188" customFormat="1" ht="30" customHeight="1" x14ac:dyDescent="0.2">
      <c r="A110" s="110" t="s">
        <v>609</v>
      </c>
      <c r="B110" s="73">
        <v>108</v>
      </c>
      <c r="C110" s="108" t="s">
        <v>179</v>
      </c>
      <c r="D110" s="108" t="s">
        <v>255</v>
      </c>
      <c r="E110" s="73" t="s">
        <v>615</v>
      </c>
      <c r="F110" s="68">
        <f t="shared" si="20"/>
        <v>2</v>
      </c>
      <c r="G110" s="45">
        <v>16</v>
      </c>
      <c r="H110" s="45">
        <v>1</v>
      </c>
      <c r="I110" s="85">
        <v>1</v>
      </c>
      <c r="J110" s="82">
        <f t="shared" si="21"/>
        <v>2</v>
      </c>
      <c r="K110" s="86">
        <v>92.1</v>
      </c>
      <c r="L110" s="82">
        <f t="shared" si="22"/>
        <v>4</v>
      </c>
      <c r="M110" s="70">
        <v>2</v>
      </c>
      <c r="N110" s="70">
        <v>2</v>
      </c>
      <c r="O110" s="68">
        <f t="shared" si="23"/>
        <v>4</v>
      </c>
      <c r="P110" s="43">
        <v>16</v>
      </c>
      <c r="Q110" s="43">
        <v>16</v>
      </c>
      <c r="R110" s="83">
        <f t="shared" si="24"/>
        <v>100</v>
      </c>
      <c r="S110" s="82">
        <f t="shared" si="25"/>
        <v>4</v>
      </c>
      <c r="T110" s="45">
        <v>15</v>
      </c>
      <c r="U110" s="45">
        <v>100</v>
      </c>
      <c r="V110" s="68">
        <f t="shared" si="26"/>
        <v>2</v>
      </c>
      <c r="W110" s="45">
        <v>6</v>
      </c>
      <c r="X110" s="45">
        <v>2</v>
      </c>
      <c r="Y110" s="72">
        <f t="shared" si="27"/>
        <v>18</v>
      </c>
      <c r="Z110" s="72">
        <f t="shared" si="28"/>
        <v>100</v>
      </c>
      <c r="AB110" s="192"/>
      <c r="AC110" s="193"/>
    </row>
    <row r="111" spans="1:29" s="188" customFormat="1" ht="45" customHeight="1" x14ac:dyDescent="0.2">
      <c r="A111" s="110" t="s">
        <v>609</v>
      </c>
      <c r="B111" s="73">
        <v>109</v>
      </c>
      <c r="C111" s="108" t="s">
        <v>182</v>
      </c>
      <c r="D111" s="108" t="s">
        <v>404</v>
      </c>
      <c r="E111" s="73" t="s">
        <v>615</v>
      </c>
      <c r="F111" s="68">
        <f t="shared" si="20"/>
        <v>2</v>
      </c>
      <c r="G111" s="45">
        <v>9</v>
      </c>
      <c r="H111" s="45">
        <v>1</v>
      </c>
      <c r="I111" s="85">
        <v>1</v>
      </c>
      <c r="J111" s="82">
        <f t="shared" si="21"/>
        <v>2</v>
      </c>
      <c r="K111" s="86">
        <v>87.3</v>
      </c>
      <c r="L111" s="82">
        <f t="shared" si="22"/>
        <v>3</v>
      </c>
      <c r="M111" s="70">
        <v>2</v>
      </c>
      <c r="N111" s="70">
        <v>2</v>
      </c>
      <c r="O111" s="68">
        <f t="shared" si="23"/>
        <v>4</v>
      </c>
      <c r="P111" s="43">
        <v>9</v>
      </c>
      <c r="Q111" s="43">
        <v>9</v>
      </c>
      <c r="R111" s="83">
        <f t="shared" si="24"/>
        <v>100</v>
      </c>
      <c r="S111" s="82">
        <f t="shared" si="25"/>
        <v>4</v>
      </c>
      <c r="T111" s="45">
        <v>12</v>
      </c>
      <c r="U111" s="45">
        <v>100</v>
      </c>
      <c r="V111" s="68">
        <f t="shared" si="26"/>
        <v>2</v>
      </c>
      <c r="W111" s="45">
        <v>3</v>
      </c>
      <c r="X111" s="45">
        <v>0</v>
      </c>
      <c r="Y111" s="72">
        <f t="shared" si="27"/>
        <v>17</v>
      </c>
      <c r="Z111" s="72">
        <f t="shared" si="28"/>
        <v>94</v>
      </c>
      <c r="AB111" s="192"/>
      <c r="AC111" s="193"/>
    </row>
    <row r="112" spans="1:29" s="188" customFormat="1" ht="30" customHeight="1" x14ac:dyDescent="0.2">
      <c r="A112" s="110" t="s">
        <v>610</v>
      </c>
      <c r="B112" s="73">
        <v>110</v>
      </c>
      <c r="C112" s="108" t="s">
        <v>186</v>
      </c>
      <c r="D112" s="108" t="s">
        <v>234</v>
      </c>
      <c r="E112" s="124" t="s">
        <v>615</v>
      </c>
      <c r="F112" s="68">
        <f t="shared" si="20"/>
        <v>2</v>
      </c>
      <c r="G112" s="45">
        <v>72</v>
      </c>
      <c r="H112" s="45">
        <v>4</v>
      </c>
      <c r="I112" s="80">
        <v>4</v>
      </c>
      <c r="J112" s="82">
        <f t="shared" si="21"/>
        <v>2</v>
      </c>
      <c r="K112" s="86">
        <v>96.8</v>
      </c>
      <c r="L112" s="82">
        <f t="shared" si="22"/>
        <v>4</v>
      </c>
      <c r="M112" s="131">
        <v>2</v>
      </c>
      <c r="N112" s="131">
        <v>2</v>
      </c>
      <c r="O112" s="68">
        <f t="shared" si="23"/>
        <v>4</v>
      </c>
      <c r="P112" s="127">
        <v>71</v>
      </c>
      <c r="Q112" s="127">
        <v>71</v>
      </c>
      <c r="R112" s="83">
        <f t="shared" si="24"/>
        <v>100</v>
      </c>
      <c r="S112" s="82">
        <f t="shared" si="25"/>
        <v>4</v>
      </c>
      <c r="T112" s="45">
        <v>79</v>
      </c>
      <c r="U112" s="45">
        <v>100</v>
      </c>
      <c r="V112" s="68">
        <f t="shared" si="26"/>
        <v>2</v>
      </c>
      <c r="W112" s="127">
        <v>156</v>
      </c>
      <c r="X112" s="127">
        <v>1</v>
      </c>
      <c r="Y112" s="72">
        <f t="shared" si="27"/>
        <v>18</v>
      </c>
      <c r="Z112" s="72">
        <f t="shared" si="28"/>
        <v>100</v>
      </c>
    </row>
    <row r="113" spans="1:26" s="188" customFormat="1" ht="30" customHeight="1" x14ac:dyDescent="0.2">
      <c r="A113" s="110" t="s">
        <v>610</v>
      </c>
      <c r="B113" s="73">
        <v>111</v>
      </c>
      <c r="C113" s="108" t="s">
        <v>184</v>
      </c>
      <c r="D113" s="108" t="s">
        <v>334</v>
      </c>
      <c r="E113" s="124" t="s">
        <v>615</v>
      </c>
      <c r="F113" s="68">
        <f t="shared" si="20"/>
        <v>2</v>
      </c>
      <c r="G113" s="45">
        <v>163</v>
      </c>
      <c r="H113" s="45">
        <v>9</v>
      </c>
      <c r="I113" s="80">
        <v>9</v>
      </c>
      <c r="J113" s="82">
        <f t="shared" si="21"/>
        <v>2</v>
      </c>
      <c r="K113" s="86">
        <v>96.8</v>
      </c>
      <c r="L113" s="82">
        <f t="shared" si="22"/>
        <v>4</v>
      </c>
      <c r="M113" s="131">
        <v>2</v>
      </c>
      <c r="N113" s="131">
        <v>2</v>
      </c>
      <c r="O113" s="68">
        <f t="shared" si="23"/>
        <v>4</v>
      </c>
      <c r="P113" s="127">
        <v>160</v>
      </c>
      <c r="Q113" s="127">
        <v>160</v>
      </c>
      <c r="R113" s="83">
        <f t="shared" si="24"/>
        <v>100</v>
      </c>
      <c r="S113" s="82">
        <f t="shared" si="25"/>
        <v>4</v>
      </c>
      <c r="T113" s="45">
        <v>186</v>
      </c>
      <c r="U113" s="45">
        <v>100</v>
      </c>
      <c r="V113" s="68">
        <f t="shared" si="26"/>
        <v>2</v>
      </c>
      <c r="W113" s="127">
        <v>457</v>
      </c>
      <c r="X113" s="127">
        <v>77</v>
      </c>
      <c r="Y113" s="72">
        <f t="shared" si="27"/>
        <v>18</v>
      </c>
      <c r="Z113" s="72">
        <f t="shared" si="28"/>
        <v>100</v>
      </c>
    </row>
    <row r="114" spans="1:26" s="188" customFormat="1" ht="30" customHeight="1" x14ac:dyDescent="0.2">
      <c r="A114" s="110" t="s">
        <v>610</v>
      </c>
      <c r="B114" s="73">
        <v>112</v>
      </c>
      <c r="C114" s="108" t="s">
        <v>185</v>
      </c>
      <c r="D114" s="108" t="s">
        <v>248</v>
      </c>
      <c r="E114" s="124" t="s">
        <v>615</v>
      </c>
      <c r="F114" s="68">
        <f t="shared" si="20"/>
        <v>2</v>
      </c>
      <c r="G114" s="45">
        <v>126</v>
      </c>
      <c r="H114" s="45">
        <v>7</v>
      </c>
      <c r="I114" s="80">
        <v>7</v>
      </c>
      <c r="J114" s="82">
        <f t="shared" si="21"/>
        <v>2</v>
      </c>
      <c r="K114" s="86">
        <v>92.1</v>
      </c>
      <c r="L114" s="82">
        <f t="shared" si="22"/>
        <v>4</v>
      </c>
      <c r="M114" s="131">
        <v>2</v>
      </c>
      <c r="N114" s="131">
        <v>2</v>
      </c>
      <c r="O114" s="68">
        <f t="shared" si="23"/>
        <v>4</v>
      </c>
      <c r="P114" s="127">
        <v>122</v>
      </c>
      <c r="Q114" s="127">
        <v>122</v>
      </c>
      <c r="R114" s="83">
        <f t="shared" si="24"/>
        <v>100</v>
      </c>
      <c r="S114" s="82">
        <f t="shared" si="25"/>
        <v>4</v>
      </c>
      <c r="T114" s="45">
        <v>151</v>
      </c>
      <c r="U114" s="45">
        <v>100</v>
      </c>
      <c r="V114" s="68">
        <f t="shared" si="26"/>
        <v>2</v>
      </c>
      <c r="W114" s="127">
        <v>87</v>
      </c>
      <c r="X114" s="127">
        <v>4</v>
      </c>
      <c r="Y114" s="72">
        <f t="shared" si="27"/>
        <v>18</v>
      </c>
      <c r="Z114" s="72">
        <f t="shared" si="28"/>
        <v>100</v>
      </c>
    </row>
    <row r="115" spans="1:26" s="188" customFormat="1" ht="30" customHeight="1" x14ac:dyDescent="0.2">
      <c r="A115" s="110" t="s">
        <v>610</v>
      </c>
      <c r="B115" s="73">
        <v>113</v>
      </c>
      <c r="C115" s="108" t="s">
        <v>189</v>
      </c>
      <c r="D115" s="108" t="s">
        <v>330</v>
      </c>
      <c r="E115" s="124" t="s">
        <v>615</v>
      </c>
      <c r="F115" s="68">
        <f t="shared" si="20"/>
        <v>2</v>
      </c>
      <c r="G115" s="45">
        <v>21</v>
      </c>
      <c r="H115" s="45">
        <v>2</v>
      </c>
      <c r="I115" s="80">
        <v>2</v>
      </c>
      <c r="J115" s="82">
        <f t="shared" si="21"/>
        <v>2</v>
      </c>
      <c r="K115" s="86">
        <v>96.8</v>
      </c>
      <c r="L115" s="82">
        <f t="shared" si="22"/>
        <v>4</v>
      </c>
      <c r="M115" s="131">
        <v>2</v>
      </c>
      <c r="N115" s="131">
        <v>2</v>
      </c>
      <c r="O115" s="68">
        <f t="shared" si="23"/>
        <v>4</v>
      </c>
      <c r="P115" s="127">
        <v>21</v>
      </c>
      <c r="Q115" s="127">
        <v>21</v>
      </c>
      <c r="R115" s="83">
        <f t="shared" si="24"/>
        <v>100</v>
      </c>
      <c r="S115" s="82">
        <f t="shared" si="25"/>
        <v>4</v>
      </c>
      <c r="T115" s="45">
        <v>28</v>
      </c>
      <c r="U115" s="45">
        <v>100</v>
      </c>
      <c r="V115" s="68">
        <f t="shared" si="26"/>
        <v>2</v>
      </c>
      <c r="W115" s="127">
        <v>57</v>
      </c>
      <c r="X115" s="127">
        <v>1</v>
      </c>
      <c r="Y115" s="72">
        <f t="shared" si="27"/>
        <v>18</v>
      </c>
      <c r="Z115" s="72">
        <f t="shared" si="28"/>
        <v>100</v>
      </c>
    </row>
    <row r="116" spans="1:26" s="188" customFormat="1" ht="30" customHeight="1" x14ac:dyDescent="0.2">
      <c r="A116" s="110" t="s">
        <v>610</v>
      </c>
      <c r="B116" s="73">
        <v>114</v>
      </c>
      <c r="C116" s="108" t="s">
        <v>188</v>
      </c>
      <c r="D116" s="108" t="s">
        <v>246</v>
      </c>
      <c r="E116" s="124" t="s">
        <v>615</v>
      </c>
      <c r="F116" s="68">
        <f t="shared" si="20"/>
        <v>2</v>
      </c>
      <c r="G116" s="45">
        <v>22</v>
      </c>
      <c r="H116" s="45">
        <v>2</v>
      </c>
      <c r="I116" s="80">
        <v>2</v>
      </c>
      <c r="J116" s="82">
        <f t="shared" si="21"/>
        <v>2</v>
      </c>
      <c r="K116" s="86">
        <v>98.4</v>
      </c>
      <c r="L116" s="82">
        <f t="shared" si="22"/>
        <v>4</v>
      </c>
      <c r="M116" s="131">
        <v>2</v>
      </c>
      <c r="N116" s="131">
        <v>2</v>
      </c>
      <c r="O116" s="68">
        <f t="shared" si="23"/>
        <v>4</v>
      </c>
      <c r="P116" s="127">
        <v>16</v>
      </c>
      <c r="Q116" s="127">
        <v>16</v>
      </c>
      <c r="R116" s="83">
        <f t="shared" si="24"/>
        <v>100</v>
      </c>
      <c r="S116" s="82">
        <f t="shared" si="25"/>
        <v>4</v>
      </c>
      <c r="T116" s="45">
        <v>33</v>
      </c>
      <c r="U116" s="45">
        <v>100</v>
      </c>
      <c r="V116" s="68">
        <f t="shared" si="26"/>
        <v>2</v>
      </c>
      <c r="W116" s="127">
        <v>14</v>
      </c>
      <c r="X116" s="127">
        <v>0</v>
      </c>
      <c r="Y116" s="72">
        <f t="shared" si="27"/>
        <v>18</v>
      </c>
      <c r="Z116" s="72">
        <f t="shared" si="28"/>
        <v>100</v>
      </c>
    </row>
    <row r="117" spans="1:26" s="188" customFormat="1" ht="30" customHeight="1" x14ac:dyDescent="0.2">
      <c r="A117" s="110" t="s">
        <v>610</v>
      </c>
      <c r="B117" s="73">
        <v>115</v>
      </c>
      <c r="C117" s="108" t="s">
        <v>187</v>
      </c>
      <c r="D117" s="108" t="s">
        <v>233</v>
      </c>
      <c r="E117" s="124" t="s">
        <v>615</v>
      </c>
      <c r="F117" s="68">
        <f t="shared" si="20"/>
        <v>2</v>
      </c>
      <c r="G117" s="45">
        <v>92</v>
      </c>
      <c r="H117" s="45">
        <v>5</v>
      </c>
      <c r="I117" s="80">
        <v>5</v>
      </c>
      <c r="J117" s="82">
        <f t="shared" si="21"/>
        <v>2</v>
      </c>
      <c r="K117" s="86">
        <v>98.4</v>
      </c>
      <c r="L117" s="82">
        <f t="shared" si="22"/>
        <v>4</v>
      </c>
      <c r="M117" s="131">
        <v>2</v>
      </c>
      <c r="N117" s="131">
        <v>2</v>
      </c>
      <c r="O117" s="68">
        <f t="shared" si="23"/>
        <v>4</v>
      </c>
      <c r="P117" s="127">
        <v>89</v>
      </c>
      <c r="Q117" s="127">
        <v>89</v>
      </c>
      <c r="R117" s="83">
        <f t="shared" si="24"/>
        <v>100</v>
      </c>
      <c r="S117" s="82">
        <f t="shared" si="25"/>
        <v>4</v>
      </c>
      <c r="T117" s="45">
        <v>106</v>
      </c>
      <c r="U117" s="45">
        <v>100</v>
      </c>
      <c r="V117" s="68">
        <f t="shared" si="26"/>
        <v>2</v>
      </c>
      <c r="W117" s="127">
        <v>181</v>
      </c>
      <c r="X117" s="127">
        <v>0</v>
      </c>
      <c r="Y117" s="72">
        <f t="shared" si="27"/>
        <v>18</v>
      </c>
      <c r="Z117" s="72">
        <f t="shared" si="28"/>
        <v>100</v>
      </c>
    </row>
    <row r="118" spans="1:26" s="188" customFormat="1" ht="38.25" customHeight="1" x14ac:dyDescent="0.2">
      <c r="A118" s="110" t="s">
        <v>610</v>
      </c>
      <c r="B118" s="73">
        <v>116</v>
      </c>
      <c r="C118" s="108" t="s">
        <v>645</v>
      </c>
      <c r="D118" s="108" t="s">
        <v>644</v>
      </c>
      <c r="E118" s="124" t="s">
        <v>615</v>
      </c>
      <c r="F118" s="68">
        <f t="shared" si="20"/>
        <v>2</v>
      </c>
      <c r="G118" s="45">
        <v>86</v>
      </c>
      <c r="H118" s="45">
        <v>5</v>
      </c>
      <c r="I118" s="80">
        <v>5</v>
      </c>
      <c r="J118" s="82">
        <f t="shared" si="21"/>
        <v>2</v>
      </c>
      <c r="K118" s="86">
        <v>100</v>
      </c>
      <c r="L118" s="82">
        <f t="shared" si="22"/>
        <v>4</v>
      </c>
      <c r="M118" s="131">
        <v>2</v>
      </c>
      <c r="N118" s="131">
        <v>2</v>
      </c>
      <c r="O118" s="68">
        <f t="shared" si="23"/>
        <v>4</v>
      </c>
      <c r="P118" s="127">
        <v>87</v>
      </c>
      <c r="Q118" s="127">
        <v>87</v>
      </c>
      <c r="R118" s="83">
        <f t="shared" si="24"/>
        <v>100</v>
      </c>
      <c r="S118" s="82">
        <f t="shared" si="25"/>
        <v>4</v>
      </c>
      <c r="T118" s="45">
        <v>83</v>
      </c>
      <c r="U118" s="45">
        <v>100</v>
      </c>
      <c r="V118" s="68">
        <f t="shared" si="26"/>
        <v>2</v>
      </c>
      <c r="W118" s="127">
        <v>28</v>
      </c>
      <c r="X118" s="127">
        <v>1</v>
      </c>
      <c r="Y118" s="72">
        <f t="shared" si="27"/>
        <v>18</v>
      </c>
      <c r="Z118" s="72">
        <f t="shared" si="28"/>
        <v>100</v>
      </c>
    </row>
    <row r="119" spans="1:26" s="188" customFormat="1" ht="30" customHeight="1" x14ac:dyDescent="0.2">
      <c r="A119" s="110" t="s">
        <v>610</v>
      </c>
      <c r="B119" s="73">
        <v>117</v>
      </c>
      <c r="C119" s="108" t="s">
        <v>95</v>
      </c>
      <c r="D119" s="108" t="s">
        <v>331</v>
      </c>
      <c r="E119" s="124" t="s">
        <v>615</v>
      </c>
      <c r="F119" s="68">
        <f t="shared" si="20"/>
        <v>2</v>
      </c>
      <c r="G119" s="45">
        <v>117</v>
      </c>
      <c r="H119" s="45">
        <v>8</v>
      </c>
      <c r="I119" s="80">
        <v>8</v>
      </c>
      <c r="J119" s="82">
        <f t="shared" si="21"/>
        <v>2</v>
      </c>
      <c r="K119" s="86">
        <v>93.7</v>
      </c>
      <c r="L119" s="82">
        <f t="shared" si="22"/>
        <v>4</v>
      </c>
      <c r="M119" s="131">
        <v>2</v>
      </c>
      <c r="N119" s="131">
        <v>2</v>
      </c>
      <c r="O119" s="68">
        <f t="shared" si="23"/>
        <v>4</v>
      </c>
      <c r="P119" s="127">
        <v>112</v>
      </c>
      <c r="Q119" s="127">
        <v>112</v>
      </c>
      <c r="R119" s="83">
        <f t="shared" si="24"/>
        <v>100</v>
      </c>
      <c r="S119" s="82">
        <f t="shared" si="25"/>
        <v>4</v>
      </c>
      <c r="T119" s="45">
        <v>119</v>
      </c>
      <c r="U119" s="45">
        <v>100</v>
      </c>
      <c r="V119" s="68">
        <f t="shared" si="26"/>
        <v>2</v>
      </c>
      <c r="W119" s="127">
        <v>172</v>
      </c>
      <c r="X119" s="127">
        <v>1</v>
      </c>
      <c r="Y119" s="72">
        <f t="shared" si="27"/>
        <v>18</v>
      </c>
      <c r="Z119" s="72">
        <f t="shared" si="28"/>
        <v>100</v>
      </c>
    </row>
    <row r="120" spans="1:26" s="188" customFormat="1" ht="30" customHeight="1" x14ac:dyDescent="0.2">
      <c r="A120" s="110" t="s">
        <v>610</v>
      </c>
      <c r="B120" s="73">
        <v>118</v>
      </c>
      <c r="C120" s="108" t="s">
        <v>191</v>
      </c>
      <c r="D120" s="108" t="s">
        <v>332</v>
      </c>
      <c r="E120" s="124" t="s">
        <v>615</v>
      </c>
      <c r="F120" s="68">
        <f t="shared" si="20"/>
        <v>2</v>
      </c>
      <c r="G120" s="45">
        <v>6</v>
      </c>
      <c r="H120" s="45">
        <v>1</v>
      </c>
      <c r="I120" s="80">
        <v>1</v>
      </c>
      <c r="J120" s="82">
        <f t="shared" si="21"/>
        <v>2</v>
      </c>
      <c r="K120" s="86">
        <v>93.7</v>
      </c>
      <c r="L120" s="82">
        <f t="shared" si="22"/>
        <v>4</v>
      </c>
      <c r="M120" s="131">
        <v>2</v>
      </c>
      <c r="N120" s="131">
        <v>2</v>
      </c>
      <c r="O120" s="68">
        <f t="shared" si="23"/>
        <v>4</v>
      </c>
      <c r="P120" s="127">
        <v>6</v>
      </c>
      <c r="Q120" s="127">
        <v>6</v>
      </c>
      <c r="R120" s="83">
        <f t="shared" si="24"/>
        <v>100</v>
      </c>
      <c r="S120" s="82">
        <f t="shared" si="25"/>
        <v>4</v>
      </c>
      <c r="T120" s="45">
        <v>5</v>
      </c>
      <c r="U120" s="45">
        <v>100</v>
      </c>
      <c r="V120" s="68">
        <f t="shared" si="26"/>
        <v>2</v>
      </c>
      <c r="W120" s="127">
        <v>13</v>
      </c>
      <c r="X120" s="127">
        <v>1</v>
      </c>
      <c r="Y120" s="72">
        <f t="shared" si="27"/>
        <v>18</v>
      </c>
      <c r="Z120" s="72">
        <f t="shared" si="28"/>
        <v>100</v>
      </c>
    </row>
    <row r="121" spans="1:26" s="188" customFormat="1" ht="30" customHeight="1" x14ac:dyDescent="0.2">
      <c r="A121" s="110" t="s">
        <v>610</v>
      </c>
      <c r="B121" s="73">
        <v>119</v>
      </c>
      <c r="C121" s="108" t="s">
        <v>183</v>
      </c>
      <c r="D121" s="108" t="s">
        <v>247</v>
      </c>
      <c r="E121" s="124" t="s">
        <v>615</v>
      </c>
      <c r="F121" s="68">
        <f t="shared" si="20"/>
        <v>2</v>
      </c>
      <c r="G121" s="45">
        <v>107</v>
      </c>
      <c r="H121" s="45">
        <v>8</v>
      </c>
      <c r="I121" s="80">
        <v>8</v>
      </c>
      <c r="J121" s="82">
        <f t="shared" si="21"/>
        <v>2</v>
      </c>
      <c r="K121" s="86">
        <v>100</v>
      </c>
      <c r="L121" s="82">
        <f t="shared" si="22"/>
        <v>4</v>
      </c>
      <c r="M121" s="131">
        <v>2</v>
      </c>
      <c r="N121" s="131">
        <v>2</v>
      </c>
      <c r="O121" s="68">
        <f t="shared" si="23"/>
        <v>4</v>
      </c>
      <c r="P121" s="127">
        <v>106</v>
      </c>
      <c r="Q121" s="127">
        <v>106</v>
      </c>
      <c r="R121" s="83">
        <f t="shared" si="24"/>
        <v>100</v>
      </c>
      <c r="S121" s="82">
        <f t="shared" si="25"/>
        <v>4</v>
      </c>
      <c r="T121" s="45">
        <v>111</v>
      </c>
      <c r="U121" s="45">
        <v>100</v>
      </c>
      <c r="V121" s="68">
        <f t="shared" si="26"/>
        <v>2</v>
      </c>
      <c r="W121" s="127">
        <v>351</v>
      </c>
      <c r="X121" s="127">
        <v>71</v>
      </c>
      <c r="Y121" s="72">
        <f t="shared" si="27"/>
        <v>18</v>
      </c>
      <c r="Z121" s="72">
        <f t="shared" si="28"/>
        <v>100</v>
      </c>
    </row>
    <row r="122" spans="1:26" s="188" customFormat="1" ht="30" customHeight="1" x14ac:dyDescent="0.2">
      <c r="A122" s="110" t="s">
        <v>610</v>
      </c>
      <c r="B122" s="73">
        <v>120</v>
      </c>
      <c r="C122" s="108" t="s">
        <v>190</v>
      </c>
      <c r="D122" s="108" t="s">
        <v>333</v>
      </c>
      <c r="E122" s="124" t="s">
        <v>615</v>
      </c>
      <c r="F122" s="68">
        <f t="shared" si="20"/>
        <v>2</v>
      </c>
      <c r="G122" s="45">
        <v>8</v>
      </c>
      <c r="H122" s="45">
        <v>1</v>
      </c>
      <c r="I122" s="80">
        <v>1</v>
      </c>
      <c r="J122" s="82">
        <f t="shared" si="21"/>
        <v>2</v>
      </c>
      <c r="K122" s="86">
        <v>95.2</v>
      </c>
      <c r="L122" s="82">
        <f t="shared" si="22"/>
        <v>4</v>
      </c>
      <c r="M122" s="131">
        <v>2</v>
      </c>
      <c r="N122" s="131">
        <v>2</v>
      </c>
      <c r="O122" s="68">
        <f t="shared" si="23"/>
        <v>4</v>
      </c>
      <c r="P122" s="127">
        <v>8</v>
      </c>
      <c r="Q122" s="127">
        <v>8</v>
      </c>
      <c r="R122" s="83">
        <f t="shared" si="24"/>
        <v>100</v>
      </c>
      <c r="S122" s="82">
        <f t="shared" si="25"/>
        <v>4</v>
      </c>
      <c r="T122" s="45">
        <v>7</v>
      </c>
      <c r="U122" s="45">
        <v>100</v>
      </c>
      <c r="V122" s="68">
        <f t="shared" si="26"/>
        <v>2</v>
      </c>
      <c r="W122" s="127">
        <v>20</v>
      </c>
      <c r="X122" s="127">
        <v>3</v>
      </c>
      <c r="Y122" s="72">
        <f t="shared" si="27"/>
        <v>18</v>
      </c>
      <c r="Z122" s="72">
        <f t="shared" si="28"/>
        <v>100</v>
      </c>
    </row>
    <row r="123" spans="1:26" s="145" customFormat="1" ht="30" customHeight="1" x14ac:dyDescent="0.2">
      <c r="A123" s="107" t="s">
        <v>611</v>
      </c>
      <c r="B123" s="73">
        <v>121</v>
      </c>
      <c r="C123" s="108" t="s">
        <v>140</v>
      </c>
      <c r="D123" s="108" t="s">
        <v>235</v>
      </c>
      <c r="E123" s="124" t="s">
        <v>615</v>
      </c>
      <c r="F123" s="68">
        <f t="shared" si="20"/>
        <v>2</v>
      </c>
      <c r="G123" s="45">
        <v>51</v>
      </c>
      <c r="H123" s="45">
        <v>5</v>
      </c>
      <c r="I123" s="80">
        <v>5</v>
      </c>
      <c r="J123" s="82">
        <f t="shared" si="21"/>
        <v>2</v>
      </c>
      <c r="K123" s="86">
        <v>96.8</v>
      </c>
      <c r="L123" s="68">
        <f t="shared" si="22"/>
        <v>4</v>
      </c>
      <c r="M123" s="126">
        <v>2</v>
      </c>
      <c r="N123" s="126">
        <v>2</v>
      </c>
      <c r="O123" s="68">
        <f t="shared" si="23"/>
        <v>4</v>
      </c>
      <c r="P123" s="43">
        <v>45</v>
      </c>
      <c r="Q123" s="43">
        <v>45</v>
      </c>
      <c r="R123" s="84">
        <f t="shared" si="24"/>
        <v>100</v>
      </c>
      <c r="S123" s="68">
        <f t="shared" si="25"/>
        <v>4</v>
      </c>
      <c r="T123" s="45">
        <v>74</v>
      </c>
      <c r="U123" s="45">
        <v>100</v>
      </c>
      <c r="V123" s="68">
        <f t="shared" si="26"/>
        <v>2</v>
      </c>
      <c r="W123" s="127">
        <v>50</v>
      </c>
      <c r="X123" s="127">
        <v>4</v>
      </c>
      <c r="Y123" s="72">
        <f t="shared" si="27"/>
        <v>18</v>
      </c>
      <c r="Z123" s="72">
        <f t="shared" si="28"/>
        <v>100</v>
      </c>
    </row>
    <row r="124" spans="1:26" s="145" customFormat="1" ht="30" customHeight="1" x14ac:dyDescent="0.2">
      <c r="A124" s="107" t="s">
        <v>611</v>
      </c>
      <c r="B124" s="73">
        <v>122</v>
      </c>
      <c r="C124" s="108" t="s">
        <v>154</v>
      </c>
      <c r="D124" s="108" t="s">
        <v>341</v>
      </c>
      <c r="E124" s="124" t="s">
        <v>615</v>
      </c>
      <c r="F124" s="68">
        <f t="shared" si="20"/>
        <v>2</v>
      </c>
      <c r="G124" s="45">
        <v>4</v>
      </c>
      <c r="H124" s="45">
        <v>1</v>
      </c>
      <c r="I124" s="80">
        <v>1</v>
      </c>
      <c r="J124" s="82">
        <f t="shared" si="21"/>
        <v>2</v>
      </c>
      <c r="K124" s="86">
        <v>88.9</v>
      </c>
      <c r="L124" s="68">
        <f t="shared" si="22"/>
        <v>3</v>
      </c>
      <c r="M124" s="126">
        <v>2</v>
      </c>
      <c r="N124" s="126">
        <v>2</v>
      </c>
      <c r="O124" s="68">
        <f t="shared" si="23"/>
        <v>4</v>
      </c>
      <c r="P124" s="43">
        <v>4</v>
      </c>
      <c r="Q124" s="43">
        <v>4</v>
      </c>
      <c r="R124" s="84">
        <f t="shared" si="24"/>
        <v>100</v>
      </c>
      <c r="S124" s="68">
        <f t="shared" si="25"/>
        <v>4</v>
      </c>
      <c r="T124" s="45">
        <v>4</v>
      </c>
      <c r="U124" s="45">
        <v>100</v>
      </c>
      <c r="V124" s="68">
        <f t="shared" si="26"/>
        <v>2</v>
      </c>
      <c r="W124" s="127">
        <v>31</v>
      </c>
      <c r="X124" s="127">
        <v>0</v>
      </c>
      <c r="Y124" s="72">
        <f t="shared" si="27"/>
        <v>17</v>
      </c>
      <c r="Z124" s="72">
        <f t="shared" si="28"/>
        <v>94</v>
      </c>
    </row>
    <row r="125" spans="1:26" s="145" customFormat="1" ht="30" customHeight="1" x14ac:dyDescent="0.2">
      <c r="A125" s="107" t="s">
        <v>611</v>
      </c>
      <c r="B125" s="73">
        <v>123</v>
      </c>
      <c r="C125" s="108" t="s">
        <v>141</v>
      </c>
      <c r="D125" s="108" t="s">
        <v>335</v>
      </c>
      <c r="E125" s="124" t="s">
        <v>615</v>
      </c>
      <c r="F125" s="68">
        <f t="shared" si="20"/>
        <v>2</v>
      </c>
      <c r="G125" s="45">
        <v>162</v>
      </c>
      <c r="H125" s="45">
        <v>9</v>
      </c>
      <c r="I125" s="80">
        <v>9</v>
      </c>
      <c r="J125" s="82">
        <f t="shared" si="21"/>
        <v>2</v>
      </c>
      <c r="K125" s="86">
        <v>90.5</v>
      </c>
      <c r="L125" s="68">
        <f t="shared" si="22"/>
        <v>4</v>
      </c>
      <c r="M125" s="126">
        <v>2</v>
      </c>
      <c r="N125" s="126">
        <v>2</v>
      </c>
      <c r="O125" s="68">
        <f t="shared" si="23"/>
        <v>4</v>
      </c>
      <c r="P125" s="43">
        <v>158</v>
      </c>
      <c r="Q125" s="43">
        <v>158</v>
      </c>
      <c r="R125" s="84">
        <f t="shared" si="24"/>
        <v>100</v>
      </c>
      <c r="S125" s="68">
        <f t="shared" si="25"/>
        <v>4</v>
      </c>
      <c r="T125" s="45">
        <v>185</v>
      </c>
      <c r="U125" s="45">
        <v>100</v>
      </c>
      <c r="V125" s="68">
        <f t="shared" si="26"/>
        <v>2</v>
      </c>
      <c r="W125" s="127">
        <v>91</v>
      </c>
      <c r="X125" s="127">
        <v>1</v>
      </c>
      <c r="Y125" s="72">
        <f t="shared" si="27"/>
        <v>18</v>
      </c>
      <c r="Z125" s="72">
        <f t="shared" si="28"/>
        <v>100</v>
      </c>
    </row>
    <row r="126" spans="1:26" s="145" customFormat="1" ht="30" customHeight="1" x14ac:dyDescent="0.2">
      <c r="A126" s="107" t="s">
        <v>611</v>
      </c>
      <c r="B126" s="73">
        <v>124</v>
      </c>
      <c r="C126" s="108" t="s">
        <v>149</v>
      </c>
      <c r="D126" s="108" t="s">
        <v>336</v>
      </c>
      <c r="E126" s="124" t="s">
        <v>615</v>
      </c>
      <c r="F126" s="68">
        <f t="shared" si="20"/>
        <v>2</v>
      </c>
      <c r="G126" s="45">
        <v>58</v>
      </c>
      <c r="H126" s="45">
        <v>3</v>
      </c>
      <c r="I126" s="80">
        <v>3</v>
      </c>
      <c r="J126" s="82">
        <f t="shared" si="21"/>
        <v>2</v>
      </c>
      <c r="K126" s="86">
        <v>95.2</v>
      </c>
      <c r="L126" s="68">
        <f t="shared" si="22"/>
        <v>4</v>
      </c>
      <c r="M126" s="126">
        <v>2</v>
      </c>
      <c r="N126" s="126">
        <v>2</v>
      </c>
      <c r="O126" s="68">
        <f t="shared" si="23"/>
        <v>4</v>
      </c>
      <c r="P126" s="43">
        <v>49</v>
      </c>
      <c r="Q126" s="43">
        <v>49</v>
      </c>
      <c r="R126" s="84">
        <f t="shared" si="24"/>
        <v>100</v>
      </c>
      <c r="S126" s="68">
        <f t="shared" si="25"/>
        <v>4</v>
      </c>
      <c r="T126" s="45">
        <v>56</v>
      </c>
      <c r="U126" s="45">
        <v>100</v>
      </c>
      <c r="V126" s="68">
        <f t="shared" si="26"/>
        <v>2</v>
      </c>
      <c r="W126" s="127">
        <v>44</v>
      </c>
      <c r="X126" s="127">
        <v>0</v>
      </c>
      <c r="Y126" s="72">
        <f t="shared" si="27"/>
        <v>18</v>
      </c>
      <c r="Z126" s="72">
        <f t="shared" si="28"/>
        <v>100</v>
      </c>
    </row>
    <row r="127" spans="1:26" s="145" customFormat="1" ht="30" customHeight="1" x14ac:dyDescent="0.2">
      <c r="A127" s="107" t="s">
        <v>611</v>
      </c>
      <c r="B127" s="73">
        <v>125</v>
      </c>
      <c r="C127" s="108" t="s">
        <v>150</v>
      </c>
      <c r="D127" s="108" t="s">
        <v>346</v>
      </c>
      <c r="E127" s="124" t="s">
        <v>615</v>
      </c>
      <c r="F127" s="68">
        <f t="shared" si="20"/>
        <v>2</v>
      </c>
      <c r="G127" s="45">
        <v>35</v>
      </c>
      <c r="H127" s="45">
        <v>2</v>
      </c>
      <c r="I127" s="80">
        <v>2</v>
      </c>
      <c r="J127" s="82">
        <f t="shared" si="21"/>
        <v>2</v>
      </c>
      <c r="K127" s="86">
        <v>87.3</v>
      </c>
      <c r="L127" s="68">
        <f t="shared" si="22"/>
        <v>3</v>
      </c>
      <c r="M127" s="126">
        <v>2</v>
      </c>
      <c r="N127" s="126">
        <v>2</v>
      </c>
      <c r="O127" s="68">
        <f t="shared" si="23"/>
        <v>4</v>
      </c>
      <c r="P127" s="43">
        <v>34</v>
      </c>
      <c r="Q127" s="43">
        <v>34</v>
      </c>
      <c r="R127" s="84">
        <f t="shared" si="24"/>
        <v>100</v>
      </c>
      <c r="S127" s="68">
        <f t="shared" si="25"/>
        <v>4</v>
      </c>
      <c r="T127" s="45">
        <v>43</v>
      </c>
      <c r="U127" s="45">
        <v>100</v>
      </c>
      <c r="V127" s="68">
        <f t="shared" si="26"/>
        <v>2</v>
      </c>
      <c r="W127" s="127">
        <v>1</v>
      </c>
      <c r="X127" s="127">
        <v>2</v>
      </c>
      <c r="Y127" s="72">
        <f t="shared" si="27"/>
        <v>17</v>
      </c>
      <c r="Z127" s="72">
        <f t="shared" si="28"/>
        <v>94</v>
      </c>
    </row>
    <row r="128" spans="1:26" s="145" customFormat="1" ht="30" customHeight="1" x14ac:dyDescent="0.2">
      <c r="A128" s="107" t="s">
        <v>611</v>
      </c>
      <c r="B128" s="73">
        <v>126</v>
      </c>
      <c r="C128" s="108" t="s">
        <v>151</v>
      </c>
      <c r="D128" s="108" t="s">
        <v>344</v>
      </c>
      <c r="E128" s="124" t="s">
        <v>615</v>
      </c>
      <c r="F128" s="68">
        <f t="shared" si="20"/>
        <v>2</v>
      </c>
      <c r="G128" s="45">
        <v>29</v>
      </c>
      <c r="H128" s="45">
        <v>2</v>
      </c>
      <c r="I128" s="80">
        <v>2</v>
      </c>
      <c r="J128" s="82">
        <f t="shared" si="21"/>
        <v>2</v>
      </c>
      <c r="K128" s="86">
        <v>96.8</v>
      </c>
      <c r="L128" s="68">
        <f t="shared" si="22"/>
        <v>4</v>
      </c>
      <c r="M128" s="126">
        <v>2</v>
      </c>
      <c r="N128" s="126">
        <v>2</v>
      </c>
      <c r="O128" s="68">
        <f t="shared" si="23"/>
        <v>4</v>
      </c>
      <c r="P128" s="43">
        <v>29</v>
      </c>
      <c r="Q128" s="43">
        <v>29</v>
      </c>
      <c r="R128" s="84">
        <f t="shared" si="24"/>
        <v>100</v>
      </c>
      <c r="S128" s="68">
        <f t="shared" si="25"/>
        <v>4</v>
      </c>
      <c r="T128" s="45">
        <v>30</v>
      </c>
      <c r="U128" s="45">
        <v>100</v>
      </c>
      <c r="V128" s="68">
        <f t="shared" si="26"/>
        <v>2</v>
      </c>
      <c r="W128" s="127">
        <v>10</v>
      </c>
      <c r="X128" s="127">
        <v>1</v>
      </c>
      <c r="Y128" s="72">
        <f t="shared" si="27"/>
        <v>18</v>
      </c>
      <c r="Z128" s="72">
        <f t="shared" si="28"/>
        <v>100</v>
      </c>
    </row>
    <row r="129" spans="1:26" s="145" customFormat="1" ht="30" customHeight="1" x14ac:dyDescent="0.2">
      <c r="A129" s="107" t="s">
        <v>611</v>
      </c>
      <c r="B129" s="73">
        <v>127</v>
      </c>
      <c r="C129" s="108" t="s">
        <v>152</v>
      </c>
      <c r="D129" s="108" t="s">
        <v>337</v>
      </c>
      <c r="E129" s="124" t="s">
        <v>615</v>
      </c>
      <c r="F129" s="68">
        <f t="shared" si="20"/>
        <v>2</v>
      </c>
      <c r="G129" s="45">
        <v>36</v>
      </c>
      <c r="H129" s="45">
        <v>2</v>
      </c>
      <c r="I129" s="80">
        <v>2</v>
      </c>
      <c r="J129" s="82">
        <f t="shared" si="21"/>
        <v>2</v>
      </c>
      <c r="K129" s="86">
        <v>96.8</v>
      </c>
      <c r="L129" s="68">
        <f t="shared" si="22"/>
        <v>4</v>
      </c>
      <c r="M129" s="126">
        <v>2</v>
      </c>
      <c r="N129" s="126">
        <v>2</v>
      </c>
      <c r="O129" s="68">
        <f t="shared" si="23"/>
        <v>4</v>
      </c>
      <c r="P129" s="43">
        <v>32</v>
      </c>
      <c r="Q129" s="43">
        <v>32</v>
      </c>
      <c r="R129" s="84">
        <f t="shared" si="24"/>
        <v>100</v>
      </c>
      <c r="S129" s="68">
        <f t="shared" si="25"/>
        <v>4</v>
      </c>
      <c r="T129" s="45">
        <v>40</v>
      </c>
      <c r="U129" s="45">
        <v>100</v>
      </c>
      <c r="V129" s="68">
        <f t="shared" si="26"/>
        <v>2</v>
      </c>
      <c r="W129" s="127">
        <v>28</v>
      </c>
      <c r="X129" s="127">
        <v>0</v>
      </c>
      <c r="Y129" s="72">
        <f t="shared" si="27"/>
        <v>18</v>
      </c>
      <c r="Z129" s="72">
        <f t="shared" si="28"/>
        <v>100</v>
      </c>
    </row>
    <row r="130" spans="1:26" s="145" customFormat="1" ht="30" customHeight="1" x14ac:dyDescent="0.2">
      <c r="A130" s="107" t="s">
        <v>611</v>
      </c>
      <c r="B130" s="73">
        <v>128</v>
      </c>
      <c r="C130" s="108" t="s">
        <v>153</v>
      </c>
      <c r="D130" s="108" t="s">
        <v>338</v>
      </c>
      <c r="E130" s="124" t="s">
        <v>615</v>
      </c>
      <c r="F130" s="68">
        <f t="shared" si="20"/>
        <v>2</v>
      </c>
      <c r="G130" s="45">
        <v>50</v>
      </c>
      <c r="H130" s="45">
        <v>3</v>
      </c>
      <c r="I130" s="80">
        <v>3</v>
      </c>
      <c r="J130" s="82">
        <f t="shared" si="21"/>
        <v>2</v>
      </c>
      <c r="K130" s="86">
        <v>93.7</v>
      </c>
      <c r="L130" s="68">
        <f t="shared" si="22"/>
        <v>4</v>
      </c>
      <c r="M130" s="126">
        <v>2</v>
      </c>
      <c r="N130" s="126">
        <v>2</v>
      </c>
      <c r="O130" s="68">
        <f t="shared" si="23"/>
        <v>4</v>
      </c>
      <c r="P130" s="43">
        <v>50</v>
      </c>
      <c r="Q130" s="43">
        <v>50</v>
      </c>
      <c r="R130" s="84">
        <f t="shared" si="24"/>
        <v>100</v>
      </c>
      <c r="S130" s="68">
        <f t="shared" si="25"/>
        <v>4</v>
      </c>
      <c r="T130" s="45">
        <v>45</v>
      </c>
      <c r="U130" s="45">
        <v>100</v>
      </c>
      <c r="V130" s="68">
        <f t="shared" si="26"/>
        <v>2</v>
      </c>
      <c r="W130" s="127">
        <v>17</v>
      </c>
      <c r="X130" s="127">
        <v>18</v>
      </c>
      <c r="Y130" s="72">
        <f t="shared" si="27"/>
        <v>18</v>
      </c>
      <c r="Z130" s="72">
        <f t="shared" si="28"/>
        <v>100</v>
      </c>
    </row>
    <row r="131" spans="1:26" s="145" customFormat="1" ht="30" customHeight="1" x14ac:dyDescent="0.2">
      <c r="A131" s="107" t="s">
        <v>611</v>
      </c>
      <c r="B131" s="73">
        <v>129</v>
      </c>
      <c r="C131" s="108" t="s">
        <v>148</v>
      </c>
      <c r="D131" s="108" t="s">
        <v>342</v>
      </c>
      <c r="E131" s="124" t="s">
        <v>615</v>
      </c>
      <c r="F131" s="68">
        <f t="shared" si="20"/>
        <v>2</v>
      </c>
      <c r="G131" s="45">
        <v>156</v>
      </c>
      <c r="H131" s="45">
        <v>10</v>
      </c>
      <c r="I131" s="80">
        <v>10</v>
      </c>
      <c r="J131" s="82">
        <f t="shared" si="21"/>
        <v>2</v>
      </c>
      <c r="K131" s="86">
        <v>93.7</v>
      </c>
      <c r="L131" s="68">
        <f t="shared" si="22"/>
        <v>4</v>
      </c>
      <c r="M131" s="126">
        <v>2</v>
      </c>
      <c r="N131" s="126">
        <v>2</v>
      </c>
      <c r="O131" s="68">
        <f t="shared" si="23"/>
        <v>4</v>
      </c>
      <c r="P131" s="43">
        <v>133</v>
      </c>
      <c r="Q131" s="43">
        <v>133</v>
      </c>
      <c r="R131" s="84">
        <f t="shared" si="24"/>
        <v>100</v>
      </c>
      <c r="S131" s="68">
        <f t="shared" si="25"/>
        <v>4</v>
      </c>
      <c r="T131" s="45">
        <v>150</v>
      </c>
      <c r="U131" s="45">
        <v>100</v>
      </c>
      <c r="V131" s="68">
        <f t="shared" si="26"/>
        <v>2</v>
      </c>
      <c r="W131" s="127">
        <v>16</v>
      </c>
      <c r="X131" s="127">
        <v>6</v>
      </c>
      <c r="Y131" s="72">
        <f t="shared" si="27"/>
        <v>18</v>
      </c>
      <c r="Z131" s="72">
        <f t="shared" si="28"/>
        <v>100</v>
      </c>
    </row>
    <row r="132" spans="1:26" s="145" customFormat="1" ht="30" customHeight="1" x14ac:dyDescent="0.2">
      <c r="A132" s="107" t="s">
        <v>611</v>
      </c>
      <c r="B132" s="73">
        <v>130</v>
      </c>
      <c r="C132" s="108" t="s">
        <v>142</v>
      </c>
      <c r="D132" s="108" t="s">
        <v>237</v>
      </c>
      <c r="E132" s="124" t="s">
        <v>615</v>
      </c>
      <c r="F132" s="68">
        <f t="shared" si="20"/>
        <v>2</v>
      </c>
      <c r="G132" s="45">
        <v>232</v>
      </c>
      <c r="H132" s="45">
        <v>11</v>
      </c>
      <c r="I132" s="80">
        <v>11</v>
      </c>
      <c r="J132" s="82">
        <f t="shared" si="21"/>
        <v>2</v>
      </c>
      <c r="K132" s="86">
        <v>90.5</v>
      </c>
      <c r="L132" s="68">
        <f t="shared" si="22"/>
        <v>4</v>
      </c>
      <c r="M132" s="126">
        <v>2</v>
      </c>
      <c r="N132" s="126">
        <v>2</v>
      </c>
      <c r="O132" s="68">
        <f t="shared" si="23"/>
        <v>4</v>
      </c>
      <c r="P132" s="43">
        <v>230</v>
      </c>
      <c r="Q132" s="43">
        <v>230</v>
      </c>
      <c r="R132" s="84">
        <f t="shared" si="24"/>
        <v>100</v>
      </c>
      <c r="S132" s="68">
        <f t="shared" si="25"/>
        <v>4</v>
      </c>
      <c r="T132" s="45">
        <v>281</v>
      </c>
      <c r="U132" s="45">
        <v>100</v>
      </c>
      <c r="V132" s="68">
        <f t="shared" si="26"/>
        <v>2</v>
      </c>
      <c r="W132" s="127">
        <v>246</v>
      </c>
      <c r="X132" s="127">
        <v>23</v>
      </c>
      <c r="Y132" s="72">
        <f t="shared" si="27"/>
        <v>18</v>
      </c>
      <c r="Z132" s="72">
        <f t="shared" si="28"/>
        <v>100</v>
      </c>
    </row>
    <row r="133" spans="1:26" s="145" customFormat="1" ht="30" customHeight="1" x14ac:dyDescent="0.2">
      <c r="A133" s="107" t="s">
        <v>611</v>
      </c>
      <c r="B133" s="73">
        <v>131</v>
      </c>
      <c r="C133" s="108" t="s">
        <v>147</v>
      </c>
      <c r="D133" s="108" t="s">
        <v>345</v>
      </c>
      <c r="E133" s="73" t="s">
        <v>615</v>
      </c>
      <c r="F133" s="68">
        <f t="shared" si="20"/>
        <v>2</v>
      </c>
      <c r="G133" s="45">
        <v>168</v>
      </c>
      <c r="H133" s="45">
        <v>9</v>
      </c>
      <c r="I133" s="80">
        <v>9</v>
      </c>
      <c r="J133" s="82">
        <f t="shared" si="21"/>
        <v>2</v>
      </c>
      <c r="K133" s="86">
        <v>87.3</v>
      </c>
      <c r="L133" s="68">
        <f t="shared" si="22"/>
        <v>3</v>
      </c>
      <c r="M133" s="126">
        <v>2</v>
      </c>
      <c r="N133" s="126">
        <v>2</v>
      </c>
      <c r="O133" s="68">
        <f t="shared" si="23"/>
        <v>4</v>
      </c>
      <c r="P133" s="43">
        <v>168</v>
      </c>
      <c r="Q133" s="43">
        <v>168</v>
      </c>
      <c r="R133" s="84">
        <f t="shared" si="24"/>
        <v>100</v>
      </c>
      <c r="S133" s="68">
        <f t="shared" si="25"/>
        <v>4</v>
      </c>
      <c r="T133" s="45">
        <v>206</v>
      </c>
      <c r="U133" s="45">
        <v>97</v>
      </c>
      <c r="V133" s="68">
        <f t="shared" si="26"/>
        <v>2</v>
      </c>
      <c r="W133" s="127">
        <v>127</v>
      </c>
      <c r="X133" s="127">
        <v>5</v>
      </c>
      <c r="Y133" s="72">
        <f t="shared" si="27"/>
        <v>17</v>
      </c>
      <c r="Z133" s="72">
        <f t="shared" si="28"/>
        <v>94</v>
      </c>
    </row>
    <row r="134" spans="1:26" s="145" customFormat="1" ht="30" customHeight="1" x14ac:dyDescent="0.2">
      <c r="A134" s="107" t="s">
        <v>611</v>
      </c>
      <c r="B134" s="73">
        <v>132</v>
      </c>
      <c r="C134" s="108" t="s">
        <v>143</v>
      </c>
      <c r="D134" s="108" t="s">
        <v>339</v>
      </c>
      <c r="E134" s="124" t="s">
        <v>615</v>
      </c>
      <c r="F134" s="68">
        <f t="shared" si="20"/>
        <v>2</v>
      </c>
      <c r="G134" s="45">
        <v>94</v>
      </c>
      <c r="H134" s="45">
        <v>5</v>
      </c>
      <c r="I134" s="80">
        <v>5</v>
      </c>
      <c r="J134" s="82">
        <f t="shared" si="21"/>
        <v>2</v>
      </c>
      <c r="K134" s="86">
        <v>92.1</v>
      </c>
      <c r="L134" s="68">
        <f t="shared" si="22"/>
        <v>4</v>
      </c>
      <c r="M134" s="126">
        <v>2</v>
      </c>
      <c r="N134" s="126">
        <v>2</v>
      </c>
      <c r="O134" s="68">
        <f t="shared" si="23"/>
        <v>4</v>
      </c>
      <c r="P134" s="43">
        <v>90</v>
      </c>
      <c r="Q134" s="43">
        <v>90</v>
      </c>
      <c r="R134" s="84">
        <f t="shared" si="24"/>
        <v>100</v>
      </c>
      <c r="S134" s="68">
        <f t="shared" si="25"/>
        <v>4</v>
      </c>
      <c r="T134" s="45">
        <v>115</v>
      </c>
      <c r="U134" s="45">
        <v>99</v>
      </c>
      <c r="V134" s="68">
        <f t="shared" si="26"/>
        <v>2</v>
      </c>
      <c r="W134" s="127">
        <v>76</v>
      </c>
      <c r="X134" s="127">
        <v>5</v>
      </c>
      <c r="Y134" s="72">
        <f t="shared" si="27"/>
        <v>18</v>
      </c>
      <c r="Z134" s="72">
        <f t="shared" si="28"/>
        <v>100</v>
      </c>
    </row>
    <row r="135" spans="1:26" s="145" customFormat="1" ht="30" customHeight="1" x14ac:dyDescent="0.2">
      <c r="A135" s="107" t="s">
        <v>611</v>
      </c>
      <c r="B135" s="73">
        <v>133</v>
      </c>
      <c r="C135" s="108" t="s">
        <v>144</v>
      </c>
      <c r="D135" s="108" t="s">
        <v>343</v>
      </c>
      <c r="E135" s="124" t="s">
        <v>615</v>
      </c>
      <c r="F135" s="68">
        <f t="shared" si="20"/>
        <v>2</v>
      </c>
      <c r="G135" s="45">
        <v>185</v>
      </c>
      <c r="H135" s="45">
        <v>11</v>
      </c>
      <c r="I135" s="80">
        <v>11</v>
      </c>
      <c r="J135" s="82">
        <f t="shared" si="21"/>
        <v>2</v>
      </c>
      <c r="K135" s="86">
        <v>93.7</v>
      </c>
      <c r="L135" s="68">
        <f t="shared" si="22"/>
        <v>4</v>
      </c>
      <c r="M135" s="126">
        <v>2</v>
      </c>
      <c r="N135" s="126">
        <v>2</v>
      </c>
      <c r="O135" s="68">
        <f t="shared" si="23"/>
        <v>4</v>
      </c>
      <c r="P135" s="43">
        <v>183</v>
      </c>
      <c r="Q135" s="43">
        <v>183</v>
      </c>
      <c r="R135" s="84">
        <f t="shared" si="24"/>
        <v>100</v>
      </c>
      <c r="S135" s="68">
        <f t="shared" si="25"/>
        <v>4</v>
      </c>
      <c r="T135" s="45">
        <v>194</v>
      </c>
      <c r="U135" s="45">
        <v>100</v>
      </c>
      <c r="V135" s="68">
        <f t="shared" si="26"/>
        <v>2</v>
      </c>
      <c r="W135" s="127">
        <v>72</v>
      </c>
      <c r="X135" s="127">
        <v>20</v>
      </c>
      <c r="Y135" s="72">
        <f t="shared" si="27"/>
        <v>18</v>
      </c>
      <c r="Z135" s="72">
        <f t="shared" si="28"/>
        <v>100</v>
      </c>
    </row>
    <row r="136" spans="1:26" s="145" customFormat="1" ht="30" customHeight="1" x14ac:dyDescent="0.2">
      <c r="A136" s="107" t="s">
        <v>611</v>
      </c>
      <c r="B136" s="73">
        <v>134</v>
      </c>
      <c r="C136" s="108" t="s">
        <v>145</v>
      </c>
      <c r="D136" s="108" t="s">
        <v>236</v>
      </c>
      <c r="E136" s="124" t="s">
        <v>615</v>
      </c>
      <c r="F136" s="68">
        <f t="shared" si="20"/>
        <v>2</v>
      </c>
      <c r="G136" s="45">
        <v>89</v>
      </c>
      <c r="H136" s="45">
        <v>5</v>
      </c>
      <c r="I136" s="80">
        <v>5</v>
      </c>
      <c r="J136" s="82">
        <f t="shared" si="21"/>
        <v>2</v>
      </c>
      <c r="K136" s="86">
        <v>95.2</v>
      </c>
      <c r="L136" s="68">
        <f t="shared" si="22"/>
        <v>4</v>
      </c>
      <c r="M136" s="126">
        <v>2</v>
      </c>
      <c r="N136" s="126">
        <v>2</v>
      </c>
      <c r="O136" s="68">
        <f t="shared" si="23"/>
        <v>4</v>
      </c>
      <c r="P136" s="43">
        <v>89</v>
      </c>
      <c r="Q136" s="43">
        <v>89</v>
      </c>
      <c r="R136" s="84">
        <f t="shared" si="24"/>
        <v>100</v>
      </c>
      <c r="S136" s="68">
        <f t="shared" si="25"/>
        <v>4</v>
      </c>
      <c r="T136" s="45">
        <v>89</v>
      </c>
      <c r="U136" s="45">
        <v>100</v>
      </c>
      <c r="V136" s="68">
        <f t="shared" si="26"/>
        <v>2</v>
      </c>
      <c r="W136" s="127">
        <v>81</v>
      </c>
      <c r="X136" s="127">
        <v>4</v>
      </c>
      <c r="Y136" s="72">
        <f t="shared" si="27"/>
        <v>18</v>
      </c>
      <c r="Z136" s="72">
        <f t="shared" si="28"/>
        <v>100</v>
      </c>
    </row>
    <row r="137" spans="1:26" s="145" customFormat="1" ht="30" customHeight="1" x14ac:dyDescent="0.2">
      <c r="A137" s="107" t="s">
        <v>611</v>
      </c>
      <c r="B137" s="73">
        <v>135</v>
      </c>
      <c r="C137" s="108" t="s">
        <v>146</v>
      </c>
      <c r="D137" s="108" t="s">
        <v>340</v>
      </c>
      <c r="E137" s="124" t="s">
        <v>615</v>
      </c>
      <c r="F137" s="68">
        <f t="shared" si="20"/>
        <v>2</v>
      </c>
      <c r="G137" s="45">
        <v>63</v>
      </c>
      <c r="H137" s="45">
        <v>3</v>
      </c>
      <c r="I137" s="80">
        <v>3</v>
      </c>
      <c r="J137" s="82">
        <f t="shared" si="21"/>
        <v>2</v>
      </c>
      <c r="K137" s="86">
        <v>95.2</v>
      </c>
      <c r="L137" s="68">
        <f t="shared" si="22"/>
        <v>4</v>
      </c>
      <c r="M137" s="126">
        <v>2</v>
      </c>
      <c r="N137" s="126">
        <v>2</v>
      </c>
      <c r="O137" s="68">
        <f t="shared" si="23"/>
        <v>4</v>
      </c>
      <c r="P137" s="43">
        <v>62</v>
      </c>
      <c r="Q137" s="43">
        <v>62</v>
      </c>
      <c r="R137" s="84">
        <f t="shared" si="24"/>
        <v>100</v>
      </c>
      <c r="S137" s="68">
        <f t="shared" si="25"/>
        <v>4</v>
      </c>
      <c r="T137" s="45">
        <v>56</v>
      </c>
      <c r="U137" s="45">
        <v>98</v>
      </c>
      <c r="V137" s="68">
        <f t="shared" si="26"/>
        <v>2</v>
      </c>
      <c r="W137" s="127">
        <v>14</v>
      </c>
      <c r="X137" s="127">
        <v>1</v>
      </c>
      <c r="Y137" s="72">
        <f t="shared" si="27"/>
        <v>18</v>
      </c>
      <c r="Z137" s="72">
        <f t="shared" si="28"/>
        <v>100</v>
      </c>
    </row>
    <row r="138" spans="1:26" s="188" customFormat="1" ht="30" customHeight="1" x14ac:dyDescent="0.2">
      <c r="A138" s="110" t="s">
        <v>612</v>
      </c>
      <c r="B138" s="73">
        <v>136</v>
      </c>
      <c r="C138" s="108" t="s">
        <v>197</v>
      </c>
      <c r="D138" s="108" t="s">
        <v>348</v>
      </c>
      <c r="E138" s="124" t="s">
        <v>615</v>
      </c>
      <c r="F138" s="68">
        <f t="shared" si="20"/>
        <v>2</v>
      </c>
      <c r="G138" s="45">
        <v>46</v>
      </c>
      <c r="H138" s="45">
        <v>3</v>
      </c>
      <c r="I138" s="132">
        <v>3</v>
      </c>
      <c r="J138" s="82">
        <f t="shared" si="21"/>
        <v>2</v>
      </c>
      <c r="K138" s="76">
        <v>96.8</v>
      </c>
      <c r="L138" s="82">
        <f t="shared" si="22"/>
        <v>4</v>
      </c>
      <c r="M138" s="126">
        <v>2</v>
      </c>
      <c r="N138" s="126">
        <v>2</v>
      </c>
      <c r="O138" s="68">
        <f t="shared" si="23"/>
        <v>4</v>
      </c>
      <c r="P138" s="43">
        <v>44</v>
      </c>
      <c r="Q138" s="43">
        <v>44</v>
      </c>
      <c r="R138" s="83">
        <f t="shared" si="24"/>
        <v>100</v>
      </c>
      <c r="S138" s="82">
        <f t="shared" si="25"/>
        <v>4</v>
      </c>
      <c r="T138" s="45">
        <v>42</v>
      </c>
      <c r="U138" s="45">
        <v>100</v>
      </c>
      <c r="V138" s="68">
        <f t="shared" si="26"/>
        <v>2</v>
      </c>
      <c r="W138" s="127">
        <v>122</v>
      </c>
      <c r="X138" s="127">
        <v>25</v>
      </c>
      <c r="Y138" s="72">
        <f t="shared" si="27"/>
        <v>18</v>
      </c>
      <c r="Z138" s="72">
        <f t="shared" si="28"/>
        <v>100</v>
      </c>
    </row>
    <row r="139" spans="1:26" s="188" customFormat="1" ht="30" customHeight="1" x14ac:dyDescent="0.2">
      <c r="A139" s="110" t="s">
        <v>612</v>
      </c>
      <c r="B139" s="73">
        <v>137</v>
      </c>
      <c r="C139" s="108" t="s">
        <v>193</v>
      </c>
      <c r="D139" s="108" t="s">
        <v>353</v>
      </c>
      <c r="E139" s="124" t="s">
        <v>615</v>
      </c>
      <c r="F139" s="68">
        <f t="shared" si="20"/>
        <v>2</v>
      </c>
      <c r="G139" s="45">
        <v>63</v>
      </c>
      <c r="H139" s="45">
        <v>3</v>
      </c>
      <c r="I139" s="132">
        <v>3</v>
      </c>
      <c r="J139" s="82">
        <f t="shared" si="21"/>
        <v>2</v>
      </c>
      <c r="K139" s="76">
        <v>92.1</v>
      </c>
      <c r="L139" s="82">
        <f t="shared" si="22"/>
        <v>4</v>
      </c>
      <c r="M139" s="126">
        <v>2</v>
      </c>
      <c r="N139" s="126">
        <v>2</v>
      </c>
      <c r="O139" s="68">
        <f t="shared" si="23"/>
        <v>4</v>
      </c>
      <c r="P139" s="43">
        <v>50</v>
      </c>
      <c r="Q139" s="43">
        <v>50</v>
      </c>
      <c r="R139" s="83">
        <f t="shared" si="24"/>
        <v>100</v>
      </c>
      <c r="S139" s="82">
        <f t="shared" si="25"/>
        <v>4</v>
      </c>
      <c r="T139" s="45">
        <v>61</v>
      </c>
      <c r="U139" s="45">
        <v>100</v>
      </c>
      <c r="V139" s="68">
        <f t="shared" si="26"/>
        <v>2</v>
      </c>
      <c r="W139" s="127">
        <v>36</v>
      </c>
      <c r="X139" s="127">
        <v>31</v>
      </c>
      <c r="Y139" s="72">
        <f t="shared" si="27"/>
        <v>18</v>
      </c>
      <c r="Z139" s="72">
        <f t="shared" si="28"/>
        <v>100</v>
      </c>
    </row>
    <row r="140" spans="1:26" s="188" customFormat="1" ht="30" customHeight="1" x14ac:dyDescent="0.2">
      <c r="A140" s="110" t="s">
        <v>612</v>
      </c>
      <c r="B140" s="73">
        <v>138</v>
      </c>
      <c r="C140" s="108" t="s">
        <v>198</v>
      </c>
      <c r="D140" s="108" t="s">
        <v>349</v>
      </c>
      <c r="E140" s="124" t="s">
        <v>615</v>
      </c>
      <c r="F140" s="68">
        <f t="shared" si="20"/>
        <v>2</v>
      </c>
      <c r="G140" s="45">
        <v>138</v>
      </c>
      <c r="H140" s="45">
        <v>6</v>
      </c>
      <c r="I140" s="132">
        <v>6</v>
      </c>
      <c r="J140" s="82">
        <f t="shared" si="21"/>
        <v>2</v>
      </c>
      <c r="K140" s="76">
        <v>90.5</v>
      </c>
      <c r="L140" s="82">
        <f t="shared" si="22"/>
        <v>4</v>
      </c>
      <c r="M140" s="126">
        <v>2</v>
      </c>
      <c r="N140" s="126">
        <v>2</v>
      </c>
      <c r="O140" s="68">
        <f t="shared" si="23"/>
        <v>4</v>
      </c>
      <c r="P140" s="43">
        <v>136</v>
      </c>
      <c r="Q140" s="43">
        <v>136</v>
      </c>
      <c r="R140" s="83">
        <f t="shared" si="24"/>
        <v>100</v>
      </c>
      <c r="S140" s="82">
        <f t="shared" si="25"/>
        <v>4</v>
      </c>
      <c r="T140" s="45">
        <v>169</v>
      </c>
      <c r="U140" s="45">
        <v>100</v>
      </c>
      <c r="V140" s="68">
        <f t="shared" si="26"/>
        <v>2</v>
      </c>
      <c r="W140" s="127">
        <v>102</v>
      </c>
      <c r="X140" s="127">
        <v>14</v>
      </c>
      <c r="Y140" s="72">
        <f t="shared" si="27"/>
        <v>18</v>
      </c>
      <c r="Z140" s="72">
        <f t="shared" si="28"/>
        <v>100</v>
      </c>
    </row>
    <row r="141" spans="1:26" s="188" customFormat="1" ht="30" customHeight="1" x14ac:dyDescent="0.2">
      <c r="A141" s="110" t="s">
        <v>612</v>
      </c>
      <c r="B141" s="73">
        <v>139</v>
      </c>
      <c r="C141" s="108" t="s">
        <v>192</v>
      </c>
      <c r="D141" s="108" t="s">
        <v>350</v>
      </c>
      <c r="E141" s="124" t="s">
        <v>615</v>
      </c>
      <c r="F141" s="68">
        <f t="shared" si="20"/>
        <v>2</v>
      </c>
      <c r="G141" s="45">
        <v>28</v>
      </c>
      <c r="H141" s="45">
        <v>4</v>
      </c>
      <c r="I141" s="132">
        <v>4</v>
      </c>
      <c r="J141" s="82">
        <f t="shared" si="21"/>
        <v>2</v>
      </c>
      <c r="K141" s="76">
        <v>93.7</v>
      </c>
      <c r="L141" s="82">
        <f t="shared" si="22"/>
        <v>4</v>
      </c>
      <c r="M141" s="126">
        <v>2</v>
      </c>
      <c r="N141" s="126">
        <v>2</v>
      </c>
      <c r="O141" s="68">
        <f t="shared" si="23"/>
        <v>4</v>
      </c>
      <c r="P141" s="43">
        <v>17</v>
      </c>
      <c r="Q141" s="43">
        <v>17</v>
      </c>
      <c r="R141" s="83">
        <f t="shared" si="24"/>
        <v>100</v>
      </c>
      <c r="S141" s="82">
        <f t="shared" si="25"/>
        <v>4</v>
      </c>
      <c r="T141" s="45">
        <v>37</v>
      </c>
      <c r="U141" s="45">
        <v>100</v>
      </c>
      <c r="V141" s="68">
        <f t="shared" si="26"/>
        <v>2</v>
      </c>
      <c r="W141" s="127">
        <v>40</v>
      </c>
      <c r="X141" s="127">
        <v>0</v>
      </c>
      <c r="Y141" s="72">
        <f t="shared" si="27"/>
        <v>18</v>
      </c>
      <c r="Z141" s="72">
        <f t="shared" si="28"/>
        <v>100</v>
      </c>
    </row>
    <row r="142" spans="1:26" s="188" customFormat="1" ht="30" customHeight="1" x14ac:dyDescent="0.2">
      <c r="A142" s="110" t="s">
        <v>612</v>
      </c>
      <c r="B142" s="73">
        <v>140</v>
      </c>
      <c r="C142" s="108" t="s">
        <v>194</v>
      </c>
      <c r="D142" s="108" t="s">
        <v>351</v>
      </c>
      <c r="E142" s="124" t="s">
        <v>615</v>
      </c>
      <c r="F142" s="68">
        <f t="shared" si="20"/>
        <v>2</v>
      </c>
      <c r="G142" s="45">
        <v>22</v>
      </c>
      <c r="H142" s="45">
        <v>2</v>
      </c>
      <c r="I142" s="132">
        <v>2</v>
      </c>
      <c r="J142" s="82">
        <f t="shared" si="21"/>
        <v>2</v>
      </c>
      <c r="K142" s="76">
        <v>98.4</v>
      </c>
      <c r="L142" s="82">
        <f t="shared" si="22"/>
        <v>4</v>
      </c>
      <c r="M142" s="126">
        <v>2</v>
      </c>
      <c r="N142" s="126">
        <v>2</v>
      </c>
      <c r="O142" s="68">
        <f t="shared" si="23"/>
        <v>4</v>
      </c>
      <c r="P142" s="43">
        <v>21</v>
      </c>
      <c r="Q142" s="43">
        <v>21</v>
      </c>
      <c r="R142" s="83">
        <f t="shared" si="24"/>
        <v>100</v>
      </c>
      <c r="S142" s="82">
        <f t="shared" si="25"/>
        <v>4</v>
      </c>
      <c r="T142" s="45">
        <v>29</v>
      </c>
      <c r="U142" s="45">
        <v>100</v>
      </c>
      <c r="V142" s="68">
        <f t="shared" si="26"/>
        <v>2</v>
      </c>
      <c r="W142" s="127">
        <v>31</v>
      </c>
      <c r="X142" s="127">
        <v>4</v>
      </c>
      <c r="Y142" s="72">
        <f t="shared" si="27"/>
        <v>18</v>
      </c>
      <c r="Z142" s="72">
        <f t="shared" si="28"/>
        <v>100</v>
      </c>
    </row>
    <row r="143" spans="1:26" s="188" customFormat="1" ht="30" customHeight="1" x14ac:dyDescent="0.2">
      <c r="A143" s="110" t="s">
        <v>612</v>
      </c>
      <c r="B143" s="73">
        <v>141</v>
      </c>
      <c r="C143" s="108" t="s">
        <v>195</v>
      </c>
      <c r="D143" s="108" t="s">
        <v>347</v>
      </c>
      <c r="E143" s="124" t="s">
        <v>615</v>
      </c>
      <c r="F143" s="68">
        <f t="shared" si="20"/>
        <v>2</v>
      </c>
      <c r="G143" s="45">
        <v>134</v>
      </c>
      <c r="H143" s="45">
        <v>6</v>
      </c>
      <c r="I143" s="132">
        <v>6</v>
      </c>
      <c r="J143" s="82">
        <f t="shared" si="21"/>
        <v>2</v>
      </c>
      <c r="K143" s="76">
        <v>93.650793650793645</v>
      </c>
      <c r="L143" s="82">
        <f t="shared" si="22"/>
        <v>4</v>
      </c>
      <c r="M143" s="126">
        <v>2</v>
      </c>
      <c r="N143" s="126">
        <v>2</v>
      </c>
      <c r="O143" s="68">
        <f t="shared" si="23"/>
        <v>4</v>
      </c>
      <c r="P143" s="43">
        <v>132</v>
      </c>
      <c r="Q143" s="43">
        <v>132</v>
      </c>
      <c r="R143" s="83">
        <f t="shared" si="24"/>
        <v>100</v>
      </c>
      <c r="S143" s="82">
        <f t="shared" si="25"/>
        <v>4</v>
      </c>
      <c r="T143" s="45">
        <v>152</v>
      </c>
      <c r="U143" s="45">
        <v>100</v>
      </c>
      <c r="V143" s="68">
        <f t="shared" si="26"/>
        <v>2</v>
      </c>
      <c r="W143" s="127">
        <v>97</v>
      </c>
      <c r="X143" s="127">
        <v>6</v>
      </c>
      <c r="Y143" s="72">
        <f t="shared" si="27"/>
        <v>18</v>
      </c>
      <c r="Z143" s="72">
        <f t="shared" si="28"/>
        <v>100</v>
      </c>
    </row>
    <row r="144" spans="1:26" s="188" customFormat="1" ht="30" customHeight="1" x14ac:dyDescent="0.2">
      <c r="A144" s="110" t="s">
        <v>612</v>
      </c>
      <c r="B144" s="73">
        <v>142</v>
      </c>
      <c r="C144" s="108" t="s">
        <v>196</v>
      </c>
      <c r="D144" s="108" t="s">
        <v>352</v>
      </c>
      <c r="E144" s="124" t="s">
        <v>615</v>
      </c>
      <c r="F144" s="68">
        <f t="shared" si="20"/>
        <v>2</v>
      </c>
      <c r="G144" s="45">
        <v>89</v>
      </c>
      <c r="H144" s="45">
        <v>6</v>
      </c>
      <c r="I144" s="132">
        <v>6</v>
      </c>
      <c r="J144" s="82">
        <f t="shared" si="21"/>
        <v>2</v>
      </c>
      <c r="K144" s="76">
        <v>98.412698412698404</v>
      </c>
      <c r="L144" s="82">
        <f t="shared" si="22"/>
        <v>4</v>
      </c>
      <c r="M144" s="126">
        <v>2</v>
      </c>
      <c r="N144" s="126">
        <v>2</v>
      </c>
      <c r="O144" s="68">
        <f t="shared" si="23"/>
        <v>4</v>
      </c>
      <c r="P144" s="43">
        <v>88</v>
      </c>
      <c r="Q144" s="43">
        <v>88</v>
      </c>
      <c r="R144" s="83">
        <f t="shared" si="24"/>
        <v>100</v>
      </c>
      <c r="S144" s="82">
        <f t="shared" si="25"/>
        <v>4</v>
      </c>
      <c r="T144" s="45">
        <v>106</v>
      </c>
      <c r="U144" s="45">
        <v>100</v>
      </c>
      <c r="V144" s="68">
        <f t="shared" si="26"/>
        <v>2</v>
      </c>
      <c r="W144" s="127">
        <v>57</v>
      </c>
      <c r="X144" s="127">
        <v>25</v>
      </c>
      <c r="Y144" s="72">
        <f t="shared" si="27"/>
        <v>18</v>
      </c>
      <c r="Z144" s="72">
        <f t="shared" si="28"/>
        <v>100</v>
      </c>
    </row>
    <row r="145" spans="1:29" s="188" customFormat="1" ht="42.75" x14ac:dyDescent="0.2">
      <c r="A145" s="110" t="s">
        <v>612</v>
      </c>
      <c r="B145" s="73">
        <v>143</v>
      </c>
      <c r="C145" s="108" t="s">
        <v>587</v>
      </c>
      <c r="D145" s="108" t="s">
        <v>588</v>
      </c>
      <c r="E145" s="124" t="s">
        <v>615</v>
      </c>
      <c r="F145" s="68">
        <f t="shared" si="20"/>
        <v>2</v>
      </c>
      <c r="G145" s="45">
        <v>19</v>
      </c>
      <c r="H145" s="45">
        <v>2</v>
      </c>
      <c r="I145" s="132">
        <v>2</v>
      </c>
      <c r="J145" s="82">
        <f t="shared" si="21"/>
        <v>2</v>
      </c>
      <c r="K145" s="76">
        <v>93.650793650793645</v>
      </c>
      <c r="L145" s="82">
        <f t="shared" si="22"/>
        <v>4</v>
      </c>
      <c r="M145" s="126">
        <v>2</v>
      </c>
      <c r="N145" s="126">
        <v>2</v>
      </c>
      <c r="O145" s="68">
        <f t="shared" si="23"/>
        <v>4</v>
      </c>
      <c r="P145" s="43">
        <v>19</v>
      </c>
      <c r="Q145" s="43">
        <v>19</v>
      </c>
      <c r="R145" s="83">
        <f t="shared" si="24"/>
        <v>100</v>
      </c>
      <c r="S145" s="82">
        <f t="shared" si="25"/>
        <v>4</v>
      </c>
      <c r="T145" s="45">
        <v>17</v>
      </c>
      <c r="U145" s="45">
        <v>100</v>
      </c>
      <c r="V145" s="68">
        <f t="shared" si="26"/>
        <v>2</v>
      </c>
      <c r="W145" s="127">
        <v>71</v>
      </c>
      <c r="X145" s="127">
        <v>23</v>
      </c>
      <c r="Y145" s="72">
        <f t="shared" si="27"/>
        <v>18</v>
      </c>
      <c r="Z145" s="72">
        <f t="shared" si="28"/>
        <v>100</v>
      </c>
    </row>
    <row r="146" spans="1:29" s="202" customFormat="1" ht="30" customHeight="1" x14ac:dyDescent="0.25">
      <c r="A146" s="113" t="s">
        <v>34</v>
      </c>
      <c r="B146" s="73">
        <v>144</v>
      </c>
      <c r="C146" s="108" t="s">
        <v>530</v>
      </c>
      <c r="D146" s="108" t="s">
        <v>370</v>
      </c>
      <c r="E146" s="124" t="s">
        <v>615</v>
      </c>
      <c r="F146" s="82">
        <f t="shared" si="20"/>
        <v>2</v>
      </c>
      <c r="G146" s="45">
        <v>319</v>
      </c>
      <c r="H146" s="45">
        <v>18</v>
      </c>
      <c r="I146" s="90">
        <v>18</v>
      </c>
      <c r="J146" s="82">
        <f t="shared" si="21"/>
        <v>2</v>
      </c>
      <c r="K146" s="69">
        <v>95.238095238095227</v>
      </c>
      <c r="L146" s="82">
        <f t="shared" si="22"/>
        <v>4</v>
      </c>
      <c r="M146" s="126">
        <v>2</v>
      </c>
      <c r="N146" s="126">
        <v>1</v>
      </c>
      <c r="O146" s="68">
        <f t="shared" si="23"/>
        <v>3</v>
      </c>
      <c r="P146" s="43">
        <v>299</v>
      </c>
      <c r="Q146" s="43">
        <v>299</v>
      </c>
      <c r="R146" s="84">
        <f t="shared" si="24"/>
        <v>100</v>
      </c>
      <c r="S146" s="82">
        <f t="shared" si="25"/>
        <v>4</v>
      </c>
      <c r="T146" s="45">
        <v>327</v>
      </c>
      <c r="U146" s="45">
        <v>100</v>
      </c>
      <c r="V146" s="68">
        <f t="shared" si="26"/>
        <v>2</v>
      </c>
      <c r="W146" s="127">
        <v>45</v>
      </c>
      <c r="X146" s="127">
        <v>9</v>
      </c>
      <c r="Y146" s="72">
        <f t="shared" si="27"/>
        <v>17</v>
      </c>
      <c r="Z146" s="72">
        <f t="shared" si="28"/>
        <v>94</v>
      </c>
      <c r="AC146" s="203"/>
    </row>
    <row r="147" spans="1:29" s="202" customFormat="1" ht="30" customHeight="1" x14ac:dyDescent="0.25">
      <c r="A147" s="113" t="s">
        <v>34</v>
      </c>
      <c r="B147" s="73">
        <v>145</v>
      </c>
      <c r="C147" s="108" t="s">
        <v>200</v>
      </c>
      <c r="D147" s="108" t="s">
        <v>381</v>
      </c>
      <c r="E147" s="124" t="s">
        <v>615</v>
      </c>
      <c r="F147" s="82">
        <f t="shared" si="20"/>
        <v>2</v>
      </c>
      <c r="G147" s="45">
        <v>463</v>
      </c>
      <c r="H147" s="45">
        <v>22</v>
      </c>
      <c r="I147" s="90">
        <v>22</v>
      </c>
      <c r="J147" s="82">
        <f t="shared" si="21"/>
        <v>2</v>
      </c>
      <c r="K147" s="69">
        <v>95.238095238095227</v>
      </c>
      <c r="L147" s="82">
        <f t="shared" si="22"/>
        <v>4</v>
      </c>
      <c r="M147" s="126">
        <v>2</v>
      </c>
      <c r="N147" s="126">
        <v>1</v>
      </c>
      <c r="O147" s="68">
        <f t="shared" si="23"/>
        <v>3</v>
      </c>
      <c r="P147" s="43">
        <v>435</v>
      </c>
      <c r="Q147" s="43">
        <v>435</v>
      </c>
      <c r="R147" s="84">
        <f t="shared" si="24"/>
        <v>100</v>
      </c>
      <c r="S147" s="82">
        <f t="shared" si="25"/>
        <v>4</v>
      </c>
      <c r="T147" s="45">
        <v>533</v>
      </c>
      <c r="U147" s="45">
        <v>100</v>
      </c>
      <c r="V147" s="68">
        <f t="shared" si="26"/>
        <v>2</v>
      </c>
      <c r="W147" s="127">
        <v>105</v>
      </c>
      <c r="X147" s="127">
        <v>35</v>
      </c>
      <c r="Y147" s="72">
        <f t="shared" si="27"/>
        <v>17</v>
      </c>
      <c r="Z147" s="72">
        <f t="shared" si="28"/>
        <v>94</v>
      </c>
      <c r="AC147" s="203"/>
    </row>
    <row r="148" spans="1:29" s="202" customFormat="1" ht="30" customHeight="1" x14ac:dyDescent="0.25">
      <c r="A148" s="113" t="s">
        <v>34</v>
      </c>
      <c r="B148" s="73">
        <v>146</v>
      </c>
      <c r="C148" s="108" t="s">
        <v>533</v>
      </c>
      <c r="D148" s="108" t="s">
        <v>403</v>
      </c>
      <c r="E148" s="124" t="s">
        <v>615</v>
      </c>
      <c r="F148" s="82">
        <f t="shared" si="20"/>
        <v>2</v>
      </c>
      <c r="G148" s="45">
        <v>232</v>
      </c>
      <c r="H148" s="45">
        <v>11</v>
      </c>
      <c r="I148" s="90">
        <v>11</v>
      </c>
      <c r="J148" s="82">
        <f t="shared" si="21"/>
        <v>2</v>
      </c>
      <c r="K148" s="69">
        <v>96.825396825396822</v>
      </c>
      <c r="L148" s="82">
        <f t="shared" si="22"/>
        <v>4</v>
      </c>
      <c r="M148" s="126">
        <v>2</v>
      </c>
      <c r="N148" s="126">
        <v>0</v>
      </c>
      <c r="O148" s="68">
        <f t="shared" si="23"/>
        <v>2</v>
      </c>
      <c r="P148" s="43">
        <v>232</v>
      </c>
      <c r="Q148" s="43">
        <v>232</v>
      </c>
      <c r="R148" s="84">
        <f t="shared" si="24"/>
        <v>100</v>
      </c>
      <c r="S148" s="82">
        <f t="shared" si="25"/>
        <v>4</v>
      </c>
      <c r="T148" s="45">
        <v>266</v>
      </c>
      <c r="U148" s="45">
        <v>100</v>
      </c>
      <c r="V148" s="68">
        <f t="shared" si="26"/>
        <v>2</v>
      </c>
      <c r="W148" s="127">
        <v>15</v>
      </c>
      <c r="X148" s="127">
        <v>5</v>
      </c>
      <c r="Y148" s="72">
        <f t="shared" si="27"/>
        <v>16</v>
      </c>
      <c r="Z148" s="72">
        <f t="shared" si="28"/>
        <v>89</v>
      </c>
      <c r="AC148" s="203"/>
    </row>
    <row r="149" spans="1:29" s="202" customFormat="1" ht="30" customHeight="1" x14ac:dyDescent="0.25">
      <c r="A149" s="113" t="s">
        <v>34</v>
      </c>
      <c r="B149" s="73">
        <v>147</v>
      </c>
      <c r="C149" s="108" t="s">
        <v>201</v>
      </c>
      <c r="D149" s="108" t="s">
        <v>392</v>
      </c>
      <c r="E149" s="124" t="s">
        <v>615</v>
      </c>
      <c r="F149" s="82">
        <f t="shared" si="20"/>
        <v>2</v>
      </c>
      <c r="G149" s="45">
        <v>154</v>
      </c>
      <c r="H149" s="45">
        <v>6</v>
      </c>
      <c r="I149" s="90">
        <v>6</v>
      </c>
      <c r="J149" s="82">
        <f t="shared" si="21"/>
        <v>2</v>
      </c>
      <c r="K149" s="69">
        <v>90.476190476190482</v>
      </c>
      <c r="L149" s="82">
        <f t="shared" si="22"/>
        <v>4</v>
      </c>
      <c r="M149" s="126">
        <v>2</v>
      </c>
      <c r="N149" s="126">
        <v>2</v>
      </c>
      <c r="O149" s="68">
        <f t="shared" si="23"/>
        <v>4</v>
      </c>
      <c r="P149" s="43">
        <v>152</v>
      </c>
      <c r="Q149" s="43">
        <v>152</v>
      </c>
      <c r="R149" s="84">
        <f t="shared" si="24"/>
        <v>100</v>
      </c>
      <c r="S149" s="82">
        <f t="shared" si="25"/>
        <v>4</v>
      </c>
      <c r="T149" s="45">
        <v>153</v>
      </c>
      <c r="U149" s="45">
        <v>100</v>
      </c>
      <c r="V149" s="68">
        <f t="shared" si="26"/>
        <v>2</v>
      </c>
      <c r="W149" s="127">
        <v>17</v>
      </c>
      <c r="X149" s="127">
        <v>24</v>
      </c>
      <c r="Y149" s="72">
        <f t="shared" si="27"/>
        <v>18</v>
      </c>
      <c r="Z149" s="72">
        <f t="shared" si="28"/>
        <v>100</v>
      </c>
      <c r="AC149" s="203"/>
    </row>
    <row r="150" spans="1:29" s="202" customFormat="1" ht="30" customHeight="1" x14ac:dyDescent="0.25">
      <c r="A150" s="113" t="s">
        <v>34</v>
      </c>
      <c r="B150" s="73">
        <v>148</v>
      </c>
      <c r="C150" s="108" t="s">
        <v>202</v>
      </c>
      <c r="D150" s="108" t="s">
        <v>354</v>
      </c>
      <c r="E150" s="124" t="s">
        <v>615</v>
      </c>
      <c r="F150" s="82">
        <f t="shared" si="20"/>
        <v>2</v>
      </c>
      <c r="G150" s="45">
        <v>150</v>
      </c>
      <c r="H150" s="45">
        <v>6</v>
      </c>
      <c r="I150" s="90">
        <v>6</v>
      </c>
      <c r="J150" s="82">
        <f t="shared" si="21"/>
        <v>2</v>
      </c>
      <c r="K150" s="69">
        <v>98.412698412698404</v>
      </c>
      <c r="L150" s="82">
        <f t="shared" si="22"/>
        <v>4</v>
      </c>
      <c r="M150" s="126">
        <v>2</v>
      </c>
      <c r="N150" s="126">
        <v>2</v>
      </c>
      <c r="O150" s="68">
        <f t="shared" si="23"/>
        <v>4</v>
      </c>
      <c r="P150" s="43">
        <v>145</v>
      </c>
      <c r="Q150" s="43">
        <v>145</v>
      </c>
      <c r="R150" s="84">
        <f t="shared" si="24"/>
        <v>100</v>
      </c>
      <c r="S150" s="82">
        <f t="shared" si="25"/>
        <v>4</v>
      </c>
      <c r="T150" s="45">
        <v>161</v>
      </c>
      <c r="U150" s="45">
        <v>100</v>
      </c>
      <c r="V150" s="68">
        <f t="shared" si="26"/>
        <v>2</v>
      </c>
      <c r="W150" s="127">
        <v>180</v>
      </c>
      <c r="X150" s="127">
        <v>25</v>
      </c>
      <c r="Y150" s="72">
        <f t="shared" si="27"/>
        <v>18</v>
      </c>
      <c r="Z150" s="72">
        <f t="shared" si="28"/>
        <v>100</v>
      </c>
      <c r="AC150" s="203"/>
    </row>
    <row r="151" spans="1:29" s="202" customFormat="1" ht="30" customHeight="1" x14ac:dyDescent="0.25">
      <c r="A151" s="113" t="s">
        <v>34</v>
      </c>
      <c r="B151" s="73">
        <v>149</v>
      </c>
      <c r="C151" s="108" t="s">
        <v>534</v>
      </c>
      <c r="D151" s="108" t="s">
        <v>386</v>
      </c>
      <c r="E151" s="124" t="s">
        <v>615</v>
      </c>
      <c r="F151" s="82">
        <f t="shared" si="20"/>
        <v>2</v>
      </c>
      <c r="G151" s="45">
        <v>258</v>
      </c>
      <c r="H151" s="45">
        <v>13</v>
      </c>
      <c r="I151" s="90">
        <v>13</v>
      </c>
      <c r="J151" s="82">
        <f t="shared" si="21"/>
        <v>2</v>
      </c>
      <c r="K151" s="69">
        <v>95.238095238095227</v>
      </c>
      <c r="L151" s="82">
        <f t="shared" si="22"/>
        <v>4</v>
      </c>
      <c r="M151" s="126">
        <v>2</v>
      </c>
      <c r="N151" s="126">
        <v>0</v>
      </c>
      <c r="O151" s="68">
        <f t="shared" si="23"/>
        <v>2</v>
      </c>
      <c r="P151" s="43">
        <v>256</v>
      </c>
      <c r="Q151" s="43">
        <v>256</v>
      </c>
      <c r="R151" s="84">
        <f t="shared" si="24"/>
        <v>100</v>
      </c>
      <c r="S151" s="82">
        <f t="shared" si="25"/>
        <v>4</v>
      </c>
      <c r="T151" s="45">
        <v>273</v>
      </c>
      <c r="U151" s="45">
        <v>100</v>
      </c>
      <c r="V151" s="68">
        <f t="shared" si="26"/>
        <v>2</v>
      </c>
      <c r="W151" s="127">
        <v>81</v>
      </c>
      <c r="X151" s="127">
        <v>8</v>
      </c>
      <c r="Y151" s="72">
        <f t="shared" si="27"/>
        <v>16</v>
      </c>
      <c r="Z151" s="72">
        <f t="shared" si="28"/>
        <v>89</v>
      </c>
      <c r="AC151" s="203"/>
    </row>
    <row r="152" spans="1:29" s="202" customFormat="1" ht="30" customHeight="1" x14ac:dyDescent="0.25">
      <c r="A152" s="113" t="s">
        <v>34</v>
      </c>
      <c r="B152" s="73">
        <v>150</v>
      </c>
      <c r="C152" s="108" t="s">
        <v>203</v>
      </c>
      <c r="D152" s="108" t="s">
        <v>371</v>
      </c>
      <c r="E152" s="124" t="s">
        <v>615</v>
      </c>
      <c r="F152" s="82">
        <f t="shared" si="20"/>
        <v>2</v>
      </c>
      <c r="G152" s="45">
        <v>194</v>
      </c>
      <c r="H152" s="45">
        <v>10</v>
      </c>
      <c r="I152" s="90">
        <v>10</v>
      </c>
      <c r="J152" s="82">
        <f t="shared" si="21"/>
        <v>2</v>
      </c>
      <c r="K152" s="69">
        <v>87.301587301587304</v>
      </c>
      <c r="L152" s="82">
        <f t="shared" si="22"/>
        <v>3</v>
      </c>
      <c r="M152" s="126">
        <v>2</v>
      </c>
      <c r="N152" s="126">
        <v>2</v>
      </c>
      <c r="O152" s="68">
        <f t="shared" si="23"/>
        <v>4</v>
      </c>
      <c r="P152" s="43">
        <v>171</v>
      </c>
      <c r="Q152" s="43">
        <v>171</v>
      </c>
      <c r="R152" s="84">
        <f t="shared" si="24"/>
        <v>100</v>
      </c>
      <c r="S152" s="82">
        <f t="shared" si="25"/>
        <v>4</v>
      </c>
      <c r="T152" s="45">
        <v>217</v>
      </c>
      <c r="U152" s="45">
        <v>100</v>
      </c>
      <c r="V152" s="68">
        <f t="shared" si="26"/>
        <v>2</v>
      </c>
      <c r="W152" s="127">
        <v>205</v>
      </c>
      <c r="X152" s="127">
        <v>18</v>
      </c>
      <c r="Y152" s="72">
        <f t="shared" si="27"/>
        <v>17</v>
      </c>
      <c r="Z152" s="72">
        <f t="shared" si="28"/>
        <v>94</v>
      </c>
      <c r="AC152" s="203"/>
    </row>
    <row r="153" spans="1:29" s="202" customFormat="1" ht="30" customHeight="1" x14ac:dyDescent="0.25">
      <c r="A153" s="113" t="s">
        <v>34</v>
      </c>
      <c r="B153" s="73">
        <v>151</v>
      </c>
      <c r="C153" s="108" t="s">
        <v>535</v>
      </c>
      <c r="D153" s="108" t="s">
        <v>355</v>
      </c>
      <c r="E153" s="124" t="s">
        <v>615</v>
      </c>
      <c r="F153" s="82">
        <f t="shared" si="20"/>
        <v>2</v>
      </c>
      <c r="G153" s="45">
        <v>222</v>
      </c>
      <c r="H153" s="45">
        <v>12</v>
      </c>
      <c r="I153" s="90">
        <v>12</v>
      </c>
      <c r="J153" s="82">
        <f t="shared" si="21"/>
        <v>2</v>
      </c>
      <c r="K153" s="69">
        <v>100</v>
      </c>
      <c r="L153" s="82">
        <f t="shared" si="22"/>
        <v>4</v>
      </c>
      <c r="M153" s="126">
        <v>2</v>
      </c>
      <c r="N153" s="126">
        <v>2</v>
      </c>
      <c r="O153" s="68">
        <f t="shared" si="23"/>
        <v>4</v>
      </c>
      <c r="P153" s="43">
        <v>217</v>
      </c>
      <c r="Q153" s="43">
        <v>217</v>
      </c>
      <c r="R153" s="84">
        <f t="shared" si="24"/>
        <v>100</v>
      </c>
      <c r="S153" s="82">
        <f t="shared" si="25"/>
        <v>4</v>
      </c>
      <c r="T153" s="45">
        <v>237</v>
      </c>
      <c r="U153" s="45">
        <v>100</v>
      </c>
      <c r="V153" s="68">
        <f t="shared" si="26"/>
        <v>2</v>
      </c>
      <c r="W153" s="127">
        <v>95</v>
      </c>
      <c r="X153" s="127">
        <v>24</v>
      </c>
      <c r="Y153" s="72">
        <f t="shared" si="27"/>
        <v>18</v>
      </c>
      <c r="Z153" s="72">
        <f t="shared" si="28"/>
        <v>100</v>
      </c>
      <c r="AC153" s="203"/>
    </row>
    <row r="154" spans="1:29" s="202" customFormat="1" ht="30" customHeight="1" x14ac:dyDescent="0.25">
      <c r="A154" s="113" t="s">
        <v>34</v>
      </c>
      <c r="B154" s="73">
        <v>152</v>
      </c>
      <c r="C154" s="108" t="s">
        <v>204</v>
      </c>
      <c r="D154" s="108" t="s">
        <v>372</v>
      </c>
      <c r="E154" s="124" t="s">
        <v>615</v>
      </c>
      <c r="F154" s="82">
        <f t="shared" si="20"/>
        <v>2</v>
      </c>
      <c r="G154" s="45">
        <v>265</v>
      </c>
      <c r="H154" s="45">
        <v>13</v>
      </c>
      <c r="I154" s="90">
        <v>13</v>
      </c>
      <c r="J154" s="82">
        <f t="shared" si="21"/>
        <v>2</v>
      </c>
      <c r="K154" s="69">
        <v>98.412698412698404</v>
      </c>
      <c r="L154" s="82">
        <f t="shared" si="22"/>
        <v>4</v>
      </c>
      <c r="M154" s="126">
        <v>2</v>
      </c>
      <c r="N154" s="126">
        <v>2</v>
      </c>
      <c r="O154" s="68">
        <f t="shared" si="23"/>
        <v>4</v>
      </c>
      <c r="P154" s="43">
        <v>232</v>
      </c>
      <c r="Q154" s="43">
        <v>232</v>
      </c>
      <c r="R154" s="84">
        <f t="shared" si="24"/>
        <v>100</v>
      </c>
      <c r="S154" s="82">
        <f t="shared" si="25"/>
        <v>4</v>
      </c>
      <c r="T154" s="45">
        <v>271</v>
      </c>
      <c r="U154" s="45">
        <v>100</v>
      </c>
      <c r="V154" s="68">
        <f t="shared" si="26"/>
        <v>2</v>
      </c>
      <c r="W154" s="127">
        <v>62</v>
      </c>
      <c r="X154" s="127">
        <v>7</v>
      </c>
      <c r="Y154" s="72">
        <f t="shared" si="27"/>
        <v>18</v>
      </c>
      <c r="Z154" s="72">
        <f t="shared" si="28"/>
        <v>100</v>
      </c>
      <c r="AC154" s="203"/>
    </row>
    <row r="155" spans="1:29" s="202" customFormat="1" ht="30" customHeight="1" x14ac:dyDescent="0.25">
      <c r="A155" s="113" t="s">
        <v>34</v>
      </c>
      <c r="B155" s="73">
        <v>153</v>
      </c>
      <c r="C155" s="108" t="s">
        <v>536</v>
      </c>
      <c r="D155" s="108" t="s">
        <v>368</v>
      </c>
      <c r="E155" s="124" t="s">
        <v>615</v>
      </c>
      <c r="F155" s="82">
        <f t="shared" si="20"/>
        <v>2</v>
      </c>
      <c r="G155" s="45">
        <v>141</v>
      </c>
      <c r="H155" s="45">
        <v>12</v>
      </c>
      <c r="I155" s="90">
        <v>12</v>
      </c>
      <c r="J155" s="82">
        <f t="shared" si="21"/>
        <v>2</v>
      </c>
      <c r="K155" s="69">
        <v>98.412698412698404</v>
      </c>
      <c r="L155" s="82">
        <f t="shared" si="22"/>
        <v>4</v>
      </c>
      <c r="M155" s="126">
        <v>2</v>
      </c>
      <c r="N155" s="126">
        <v>2</v>
      </c>
      <c r="O155" s="68">
        <f t="shared" si="23"/>
        <v>4</v>
      </c>
      <c r="P155" s="43">
        <v>139</v>
      </c>
      <c r="Q155" s="43">
        <v>139</v>
      </c>
      <c r="R155" s="84">
        <f t="shared" si="24"/>
        <v>100</v>
      </c>
      <c r="S155" s="82">
        <f t="shared" si="25"/>
        <v>4</v>
      </c>
      <c r="T155" s="45">
        <v>151</v>
      </c>
      <c r="U155" s="45">
        <v>100</v>
      </c>
      <c r="V155" s="68">
        <f t="shared" si="26"/>
        <v>2</v>
      </c>
      <c r="W155" s="127">
        <v>20</v>
      </c>
      <c r="X155" s="127">
        <v>2</v>
      </c>
      <c r="Y155" s="72">
        <f t="shared" si="27"/>
        <v>18</v>
      </c>
      <c r="Z155" s="72">
        <f t="shared" si="28"/>
        <v>100</v>
      </c>
      <c r="AC155" s="203"/>
    </row>
    <row r="156" spans="1:29" s="202" customFormat="1" ht="30" customHeight="1" x14ac:dyDescent="0.25">
      <c r="A156" s="113" t="s">
        <v>34</v>
      </c>
      <c r="B156" s="73">
        <v>154</v>
      </c>
      <c r="C156" s="108" t="s">
        <v>537</v>
      </c>
      <c r="D156" s="108" t="s">
        <v>369</v>
      </c>
      <c r="E156" s="124" t="s">
        <v>615</v>
      </c>
      <c r="F156" s="82">
        <f t="shared" si="20"/>
        <v>2</v>
      </c>
      <c r="G156" s="45">
        <v>255</v>
      </c>
      <c r="H156" s="45">
        <v>12</v>
      </c>
      <c r="I156" s="90">
        <v>12</v>
      </c>
      <c r="J156" s="82">
        <f t="shared" si="21"/>
        <v>2</v>
      </c>
      <c r="K156" s="69">
        <v>100</v>
      </c>
      <c r="L156" s="82">
        <f t="shared" si="22"/>
        <v>4</v>
      </c>
      <c r="M156" s="126">
        <v>2</v>
      </c>
      <c r="N156" s="126">
        <v>2</v>
      </c>
      <c r="O156" s="68">
        <f t="shared" si="23"/>
        <v>4</v>
      </c>
      <c r="P156" s="43">
        <v>254</v>
      </c>
      <c r="Q156" s="43">
        <v>254</v>
      </c>
      <c r="R156" s="84">
        <f t="shared" si="24"/>
        <v>100</v>
      </c>
      <c r="S156" s="82">
        <f t="shared" si="25"/>
        <v>4</v>
      </c>
      <c r="T156" s="45">
        <v>290</v>
      </c>
      <c r="U156" s="45">
        <v>100</v>
      </c>
      <c r="V156" s="68">
        <f t="shared" si="26"/>
        <v>2</v>
      </c>
      <c r="W156" s="127">
        <v>20</v>
      </c>
      <c r="X156" s="127">
        <v>16</v>
      </c>
      <c r="Y156" s="72">
        <f t="shared" si="27"/>
        <v>18</v>
      </c>
      <c r="Z156" s="72">
        <f t="shared" si="28"/>
        <v>100</v>
      </c>
      <c r="AC156" s="203"/>
    </row>
    <row r="157" spans="1:29" s="202" customFormat="1" ht="30" customHeight="1" x14ac:dyDescent="0.25">
      <c r="A157" s="113" t="s">
        <v>34</v>
      </c>
      <c r="B157" s="73">
        <v>155</v>
      </c>
      <c r="C157" s="108" t="s">
        <v>538</v>
      </c>
      <c r="D157" s="108" t="s">
        <v>398</v>
      </c>
      <c r="E157" s="124" t="s">
        <v>615</v>
      </c>
      <c r="F157" s="82">
        <f t="shared" si="20"/>
        <v>2</v>
      </c>
      <c r="G157" s="45">
        <v>153</v>
      </c>
      <c r="H157" s="45">
        <v>7</v>
      </c>
      <c r="I157" s="90">
        <v>7</v>
      </c>
      <c r="J157" s="82">
        <f t="shared" si="21"/>
        <v>2</v>
      </c>
      <c r="K157" s="69">
        <v>93.650793650793645</v>
      </c>
      <c r="L157" s="82">
        <f t="shared" si="22"/>
        <v>4</v>
      </c>
      <c r="M157" s="126">
        <v>2</v>
      </c>
      <c r="N157" s="126">
        <v>2</v>
      </c>
      <c r="O157" s="68">
        <f t="shared" si="23"/>
        <v>4</v>
      </c>
      <c r="P157" s="43">
        <v>143</v>
      </c>
      <c r="Q157" s="43">
        <v>143</v>
      </c>
      <c r="R157" s="84">
        <f t="shared" si="24"/>
        <v>100</v>
      </c>
      <c r="S157" s="82">
        <f t="shared" si="25"/>
        <v>4</v>
      </c>
      <c r="T157" s="45">
        <v>177</v>
      </c>
      <c r="U157" s="45">
        <v>100</v>
      </c>
      <c r="V157" s="68">
        <f t="shared" si="26"/>
        <v>2</v>
      </c>
      <c r="W157" s="127">
        <v>15</v>
      </c>
      <c r="X157" s="127">
        <v>9</v>
      </c>
      <c r="Y157" s="72">
        <f t="shared" si="27"/>
        <v>18</v>
      </c>
      <c r="Z157" s="72">
        <f t="shared" si="28"/>
        <v>100</v>
      </c>
      <c r="AC157" s="203"/>
    </row>
    <row r="158" spans="1:29" s="202" customFormat="1" ht="30" customHeight="1" x14ac:dyDescent="0.25">
      <c r="A158" s="113" t="s">
        <v>34</v>
      </c>
      <c r="B158" s="73">
        <v>156</v>
      </c>
      <c r="C158" s="108" t="s">
        <v>205</v>
      </c>
      <c r="D158" s="108" t="s">
        <v>382</v>
      </c>
      <c r="E158" s="124" t="s">
        <v>615</v>
      </c>
      <c r="F158" s="82">
        <f t="shared" si="20"/>
        <v>2</v>
      </c>
      <c r="G158" s="45">
        <v>312</v>
      </c>
      <c r="H158" s="45">
        <v>12</v>
      </c>
      <c r="I158" s="90">
        <v>12</v>
      </c>
      <c r="J158" s="82">
        <f t="shared" si="21"/>
        <v>2</v>
      </c>
      <c r="K158" s="69">
        <v>96.825396825396822</v>
      </c>
      <c r="L158" s="82">
        <f t="shared" si="22"/>
        <v>4</v>
      </c>
      <c r="M158" s="126">
        <v>2</v>
      </c>
      <c r="N158" s="126">
        <v>2</v>
      </c>
      <c r="O158" s="68">
        <f t="shared" si="23"/>
        <v>4</v>
      </c>
      <c r="P158" s="43">
        <v>308</v>
      </c>
      <c r="Q158" s="43">
        <v>308</v>
      </c>
      <c r="R158" s="84">
        <f t="shared" si="24"/>
        <v>100</v>
      </c>
      <c r="S158" s="82">
        <f t="shared" si="25"/>
        <v>4</v>
      </c>
      <c r="T158" s="45">
        <v>298</v>
      </c>
      <c r="U158" s="45">
        <v>100</v>
      </c>
      <c r="V158" s="68">
        <f t="shared" si="26"/>
        <v>2</v>
      </c>
      <c r="W158" s="127">
        <v>62</v>
      </c>
      <c r="X158" s="127">
        <v>15</v>
      </c>
      <c r="Y158" s="72">
        <f t="shared" si="27"/>
        <v>18</v>
      </c>
      <c r="Z158" s="72">
        <f t="shared" si="28"/>
        <v>100</v>
      </c>
      <c r="AC158" s="203"/>
    </row>
    <row r="159" spans="1:29" s="202" customFormat="1" ht="30" customHeight="1" x14ac:dyDescent="0.25">
      <c r="A159" s="113" t="s">
        <v>34</v>
      </c>
      <c r="B159" s="73">
        <v>157</v>
      </c>
      <c r="C159" s="108" t="s">
        <v>206</v>
      </c>
      <c r="D159" s="108" t="s">
        <v>399</v>
      </c>
      <c r="E159" s="124" t="s">
        <v>615</v>
      </c>
      <c r="F159" s="82">
        <f t="shared" si="20"/>
        <v>2</v>
      </c>
      <c r="G159" s="45">
        <v>264</v>
      </c>
      <c r="H159" s="45">
        <v>12</v>
      </c>
      <c r="I159" s="90">
        <v>12</v>
      </c>
      <c r="J159" s="82">
        <f t="shared" si="21"/>
        <v>2</v>
      </c>
      <c r="K159" s="69">
        <v>100</v>
      </c>
      <c r="L159" s="82">
        <f t="shared" si="22"/>
        <v>4</v>
      </c>
      <c r="M159" s="126">
        <v>0</v>
      </c>
      <c r="N159" s="126">
        <v>0</v>
      </c>
      <c r="O159" s="68">
        <f t="shared" si="23"/>
        <v>0</v>
      </c>
      <c r="P159" s="43">
        <v>252</v>
      </c>
      <c r="Q159" s="43">
        <v>252</v>
      </c>
      <c r="R159" s="84">
        <f t="shared" si="24"/>
        <v>100</v>
      </c>
      <c r="S159" s="82">
        <f t="shared" si="25"/>
        <v>4</v>
      </c>
      <c r="T159" s="45">
        <v>256</v>
      </c>
      <c r="U159" s="45">
        <v>100</v>
      </c>
      <c r="V159" s="68">
        <f t="shared" si="26"/>
        <v>2</v>
      </c>
      <c r="W159" s="127">
        <v>23</v>
      </c>
      <c r="X159" s="127">
        <v>12</v>
      </c>
      <c r="Y159" s="72">
        <f t="shared" si="27"/>
        <v>14</v>
      </c>
      <c r="Z159" s="72">
        <f t="shared" si="28"/>
        <v>78</v>
      </c>
      <c r="AC159" s="203"/>
    </row>
    <row r="160" spans="1:29" s="203" customFormat="1" ht="30" customHeight="1" x14ac:dyDescent="0.25">
      <c r="A160" s="113" t="s">
        <v>34</v>
      </c>
      <c r="B160" s="73">
        <v>158</v>
      </c>
      <c r="C160" s="108" t="s">
        <v>539</v>
      </c>
      <c r="D160" s="108" t="s">
        <v>378</v>
      </c>
      <c r="E160" s="124" t="s">
        <v>615</v>
      </c>
      <c r="F160" s="82">
        <f t="shared" si="20"/>
        <v>2</v>
      </c>
      <c r="G160" s="45">
        <v>221</v>
      </c>
      <c r="H160" s="45">
        <v>11</v>
      </c>
      <c r="I160" s="90">
        <v>11</v>
      </c>
      <c r="J160" s="82">
        <f t="shared" si="21"/>
        <v>2</v>
      </c>
      <c r="K160" s="69">
        <v>98.412698412698404</v>
      </c>
      <c r="L160" s="82">
        <f t="shared" si="22"/>
        <v>4</v>
      </c>
      <c r="M160" s="126">
        <v>2</v>
      </c>
      <c r="N160" s="126">
        <v>2</v>
      </c>
      <c r="O160" s="68">
        <f t="shared" si="23"/>
        <v>4</v>
      </c>
      <c r="P160" s="43">
        <v>200</v>
      </c>
      <c r="Q160" s="43">
        <v>200</v>
      </c>
      <c r="R160" s="84">
        <f t="shared" si="24"/>
        <v>100</v>
      </c>
      <c r="S160" s="82">
        <f t="shared" si="25"/>
        <v>4</v>
      </c>
      <c r="T160" s="45">
        <v>387</v>
      </c>
      <c r="U160" s="45">
        <v>100</v>
      </c>
      <c r="V160" s="68">
        <f t="shared" si="26"/>
        <v>2</v>
      </c>
      <c r="W160" s="127">
        <v>16</v>
      </c>
      <c r="X160" s="127">
        <v>2</v>
      </c>
      <c r="Y160" s="72">
        <f t="shared" si="27"/>
        <v>18</v>
      </c>
      <c r="Z160" s="72">
        <f t="shared" si="28"/>
        <v>100</v>
      </c>
    </row>
    <row r="161" spans="1:29" s="203" customFormat="1" ht="30" customHeight="1" x14ac:dyDescent="0.25">
      <c r="A161" s="113" t="s">
        <v>34</v>
      </c>
      <c r="B161" s="73">
        <v>159</v>
      </c>
      <c r="C161" s="108" t="s">
        <v>540</v>
      </c>
      <c r="D161" s="108" t="s">
        <v>395</v>
      </c>
      <c r="E161" s="124" t="s">
        <v>615</v>
      </c>
      <c r="F161" s="82">
        <f t="shared" si="20"/>
        <v>2</v>
      </c>
      <c r="G161" s="45">
        <v>230</v>
      </c>
      <c r="H161" s="45">
        <v>12</v>
      </c>
      <c r="I161" s="90">
        <v>12</v>
      </c>
      <c r="J161" s="82">
        <f t="shared" si="21"/>
        <v>2</v>
      </c>
      <c r="K161" s="69">
        <v>98.412698412698404</v>
      </c>
      <c r="L161" s="82">
        <f t="shared" si="22"/>
        <v>4</v>
      </c>
      <c r="M161" s="126">
        <v>2</v>
      </c>
      <c r="N161" s="126">
        <v>2</v>
      </c>
      <c r="O161" s="68">
        <f t="shared" si="23"/>
        <v>4</v>
      </c>
      <c r="P161" s="43">
        <v>211</v>
      </c>
      <c r="Q161" s="43">
        <v>211</v>
      </c>
      <c r="R161" s="84">
        <f t="shared" si="24"/>
        <v>100</v>
      </c>
      <c r="S161" s="82">
        <f t="shared" si="25"/>
        <v>4</v>
      </c>
      <c r="T161" s="45">
        <v>234</v>
      </c>
      <c r="U161" s="45">
        <v>100</v>
      </c>
      <c r="V161" s="68">
        <f t="shared" si="26"/>
        <v>2</v>
      </c>
      <c r="W161" s="127">
        <v>405</v>
      </c>
      <c r="X161" s="127">
        <v>69</v>
      </c>
      <c r="Y161" s="72">
        <f t="shared" si="27"/>
        <v>18</v>
      </c>
      <c r="Z161" s="72">
        <f t="shared" si="28"/>
        <v>100</v>
      </c>
    </row>
    <row r="162" spans="1:29" s="203" customFormat="1" ht="30" customHeight="1" x14ac:dyDescent="0.25">
      <c r="A162" s="113" t="s">
        <v>34</v>
      </c>
      <c r="B162" s="73">
        <v>160</v>
      </c>
      <c r="C162" s="108" t="s">
        <v>207</v>
      </c>
      <c r="D162" s="108" t="s">
        <v>387</v>
      </c>
      <c r="E162" s="124" t="s">
        <v>615</v>
      </c>
      <c r="F162" s="82">
        <f t="shared" si="20"/>
        <v>2</v>
      </c>
      <c r="G162" s="45">
        <v>171</v>
      </c>
      <c r="H162" s="45">
        <v>8</v>
      </c>
      <c r="I162" s="90">
        <v>8</v>
      </c>
      <c r="J162" s="82">
        <f t="shared" si="21"/>
        <v>2</v>
      </c>
      <c r="K162" s="69">
        <v>96.825396825396822</v>
      </c>
      <c r="L162" s="82">
        <f t="shared" si="22"/>
        <v>4</v>
      </c>
      <c r="M162" s="126">
        <v>2</v>
      </c>
      <c r="N162" s="126">
        <v>2</v>
      </c>
      <c r="O162" s="68">
        <f t="shared" si="23"/>
        <v>4</v>
      </c>
      <c r="P162" s="43">
        <v>165</v>
      </c>
      <c r="Q162" s="43">
        <v>165</v>
      </c>
      <c r="R162" s="84">
        <f t="shared" si="24"/>
        <v>100</v>
      </c>
      <c r="S162" s="82">
        <f t="shared" si="25"/>
        <v>4</v>
      </c>
      <c r="T162" s="45">
        <v>167</v>
      </c>
      <c r="U162" s="45">
        <v>100</v>
      </c>
      <c r="V162" s="68">
        <f t="shared" si="26"/>
        <v>2</v>
      </c>
      <c r="W162" s="127">
        <v>207</v>
      </c>
      <c r="X162" s="127">
        <v>38</v>
      </c>
      <c r="Y162" s="72">
        <f t="shared" si="27"/>
        <v>18</v>
      </c>
      <c r="Z162" s="72">
        <f t="shared" si="28"/>
        <v>100</v>
      </c>
    </row>
    <row r="163" spans="1:29" s="203" customFormat="1" ht="30" customHeight="1" x14ac:dyDescent="0.25">
      <c r="A163" s="113" t="s">
        <v>34</v>
      </c>
      <c r="B163" s="73">
        <v>161</v>
      </c>
      <c r="C163" s="108" t="s">
        <v>541</v>
      </c>
      <c r="D163" s="108" t="s">
        <v>393</v>
      </c>
      <c r="E163" s="124" t="s">
        <v>615</v>
      </c>
      <c r="F163" s="82">
        <f t="shared" si="20"/>
        <v>2</v>
      </c>
      <c r="G163" s="45">
        <v>192</v>
      </c>
      <c r="H163" s="45">
        <v>11</v>
      </c>
      <c r="I163" s="90">
        <v>11</v>
      </c>
      <c r="J163" s="82">
        <f t="shared" si="21"/>
        <v>2</v>
      </c>
      <c r="K163" s="69">
        <v>96.825396825396822</v>
      </c>
      <c r="L163" s="82">
        <f t="shared" si="22"/>
        <v>4</v>
      </c>
      <c r="M163" s="126">
        <v>2</v>
      </c>
      <c r="N163" s="126">
        <v>2</v>
      </c>
      <c r="O163" s="68">
        <f t="shared" si="23"/>
        <v>4</v>
      </c>
      <c r="P163" s="43">
        <v>191</v>
      </c>
      <c r="Q163" s="43">
        <v>191</v>
      </c>
      <c r="R163" s="84">
        <f t="shared" si="24"/>
        <v>100</v>
      </c>
      <c r="S163" s="82">
        <f t="shared" si="25"/>
        <v>4</v>
      </c>
      <c r="T163" s="45">
        <v>248</v>
      </c>
      <c r="U163" s="45">
        <v>100</v>
      </c>
      <c r="V163" s="68">
        <f t="shared" si="26"/>
        <v>2</v>
      </c>
      <c r="W163" s="127">
        <v>45</v>
      </c>
      <c r="X163" s="127">
        <v>5</v>
      </c>
      <c r="Y163" s="72">
        <f t="shared" si="27"/>
        <v>18</v>
      </c>
      <c r="Z163" s="72">
        <f t="shared" si="28"/>
        <v>100</v>
      </c>
    </row>
    <row r="164" spans="1:29" s="203" customFormat="1" ht="30" customHeight="1" x14ac:dyDescent="0.25">
      <c r="A164" s="113" t="s">
        <v>34</v>
      </c>
      <c r="B164" s="73">
        <v>162</v>
      </c>
      <c r="C164" s="108" t="s">
        <v>208</v>
      </c>
      <c r="D164" s="108" t="s">
        <v>373</v>
      </c>
      <c r="E164" s="124" t="s">
        <v>615</v>
      </c>
      <c r="F164" s="82">
        <f t="shared" si="20"/>
        <v>2</v>
      </c>
      <c r="G164" s="45">
        <v>268</v>
      </c>
      <c r="H164" s="45">
        <v>12</v>
      </c>
      <c r="I164" s="90">
        <v>12</v>
      </c>
      <c r="J164" s="82">
        <f t="shared" si="21"/>
        <v>2</v>
      </c>
      <c r="K164" s="69">
        <v>95.238095238095227</v>
      </c>
      <c r="L164" s="82">
        <f t="shared" si="22"/>
        <v>4</v>
      </c>
      <c r="M164" s="126">
        <v>2</v>
      </c>
      <c r="N164" s="126">
        <v>2</v>
      </c>
      <c r="O164" s="68">
        <f t="shared" si="23"/>
        <v>4</v>
      </c>
      <c r="P164" s="43">
        <v>231</v>
      </c>
      <c r="Q164" s="43">
        <v>231</v>
      </c>
      <c r="R164" s="84">
        <f t="shared" si="24"/>
        <v>100</v>
      </c>
      <c r="S164" s="82">
        <f t="shared" si="25"/>
        <v>4</v>
      </c>
      <c r="T164" s="45">
        <v>278</v>
      </c>
      <c r="U164" s="45">
        <v>100</v>
      </c>
      <c r="V164" s="68">
        <f t="shared" si="26"/>
        <v>2</v>
      </c>
      <c r="W164" s="127">
        <v>400</v>
      </c>
      <c r="X164" s="127">
        <v>98</v>
      </c>
      <c r="Y164" s="72">
        <f t="shared" si="27"/>
        <v>18</v>
      </c>
      <c r="Z164" s="72">
        <f t="shared" si="28"/>
        <v>100</v>
      </c>
    </row>
    <row r="165" spans="1:29" s="203" customFormat="1" ht="30" customHeight="1" x14ac:dyDescent="0.25">
      <c r="A165" s="113" t="s">
        <v>34</v>
      </c>
      <c r="B165" s="73">
        <v>163</v>
      </c>
      <c r="C165" s="108" t="s">
        <v>209</v>
      </c>
      <c r="D165" s="108" t="s">
        <v>356</v>
      </c>
      <c r="E165" s="124" t="s">
        <v>615</v>
      </c>
      <c r="F165" s="82">
        <f t="shared" si="20"/>
        <v>2</v>
      </c>
      <c r="G165" s="45">
        <v>51</v>
      </c>
      <c r="H165" s="45">
        <v>4</v>
      </c>
      <c r="I165" s="90">
        <v>4</v>
      </c>
      <c r="J165" s="82">
        <f t="shared" si="21"/>
        <v>2</v>
      </c>
      <c r="K165" s="69">
        <v>95.238095238095227</v>
      </c>
      <c r="L165" s="82">
        <f t="shared" si="22"/>
        <v>4</v>
      </c>
      <c r="M165" s="126">
        <v>2</v>
      </c>
      <c r="N165" s="126">
        <v>2</v>
      </c>
      <c r="O165" s="68">
        <f t="shared" si="23"/>
        <v>4</v>
      </c>
      <c r="P165" s="43">
        <v>49</v>
      </c>
      <c r="Q165" s="43">
        <v>49</v>
      </c>
      <c r="R165" s="84">
        <f t="shared" si="24"/>
        <v>100</v>
      </c>
      <c r="S165" s="82">
        <f t="shared" si="25"/>
        <v>4</v>
      </c>
      <c r="T165" s="45">
        <v>49</v>
      </c>
      <c r="U165" s="45">
        <v>100</v>
      </c>
      <c r="V165" s="68">
        <f t="shared" si="26"/>
        <v>2</v>
      </c>
      <c r="W165" s="127">
        <v>15</v>
      </c>
      <c r="X165" s="127">
        <v>0</v>
      </c>
      <c r="Y165" s="72">
        <f t="shared" si="27"/>
        <v>18</v>
      </c>
      <c r="Z165" s="72">
        <f t="shared" si="28"/>
        <v>100</v>
      </c>
    </row>
    <row r="166" spans="1:29" s="203" customFormat="1" ht="30" customHeight="1" x14ac:dyDescent="0.25">
      <c r="A166" s="113" t="s">
        <v>34</v>
      </c>
      <c r="B166" s="73">
        <v>164</v>
      </c>
      <c r="C166" s="108" t="s">
        <v>542</v>
      </c>
      <c r="D166" s="108" t="s">
        <v>357</v>
      </c>
      <c r="E166" s="124" t="s">
        <v>615</v>
      </c>
      <c r="F166" s="82">
        <f t="shared" si="20"/>
        <v>2</v>
      </c>
      <c r="G166" s="45">
        <v>208</v>
      </c>
      <c r="H166" s="45">
        <v>11</v>
      </c>
      <c r="I166" s="90">
        <v>11</v>
      </c>
      <c r="J166" s="82">
        <f t="shared" si="21"/>
        <v>2</v>
      </c>
      <c r="K166" s="69">
        <v>98.412698412698404</v>
      </c>
      <c r="L166" s="82">
        <f t="shared" si="22"/>
        <v>4</v>
      </c>
      <c r="M166" s="126">
        <v>2</v>
      </c>
      <c r="N166" s="126">
        <v>2</v>
      </c>
      <c r="O166" s="68">
        <f t="shared" si="23"/>
        <v>4</v>
      </c>
      <c r="P166" s="43">
        <v>198</v>
      </c>
      <c r="Q166" s="43">
        <v>198</v>
      </c>
      <c r="R166" s="84">
        <f t="shared" si="24"/>
        <v>100</v>
      </c>
      <c r="S166" s="82">
        <f t="shared" si="25"/>
        <v>4</v>
      </c>
      <c r="T166" s="45">
        <v>251</v>
      </c>
      <c r="U166" s="45">
        <v>100</v>
      </c>
      <c r="V166" s="68">
        <f t="shared" si="26"/>
        <v>2</v>
      </c>
      <c r="W166" s="127">
        <v>180</v>
      </c>
      <c r="X166" s="127">
        <v>9</v>
      </c>
      <c r="Y166" s="72">
        <f t="shared" si="27"/>
        <v>18</v>
      </c>
      <c r="Z166" s="72">
        <f t="shared" si="28"/>
        <v>100</v>
      </c>
    </row>
    <row r="167" spans="1:29" s="203" customFormat="1" ht="30" customHeight="1" x14ac:dyDescent="0.25">
      <c r="A167" s="113" t="s">
        <v>34</v>
      </c>
      <c r="B167" s="73">
        <v>165</v>
      </c>
      <c r="C167" s="108" t="s">
        <v>543</v>
      </c>
      <c r="D167" s="108" t="s">
        <v>374</v>
      </c>
      <c r="E167" s="124" t="s">
        <v>615</v>
      </c>
      <c r="F167" s="82">
        <f t="shared" si="20"/>
        <v>2</v>
      </c>
      <c r="G167" s="45">
        <v>242</v>
      </c>
      <c r="H167" s="45">
        <v>12</v>
      </c>
      <c r="I167" s="90">
        <v>12</v>
      </c>
      <c r="J167" s="82">
        <f t="shared" si="21"/>
        <v>2</v>
      </c>
      <c r="K167" s="69">
        <v>96.825396825396822</v>
      </c>
      <c r="L167" s="82">
        <f t="shared" si="22"/>
        <v>4</v>
      </c>
      <c r="M167" s="126">
        <v>2</v>
      </c>
      <c r="N167" s="126">
        <v>2</v>
      </c>
      <c r="O167" s="68">
        <f t="shared" si="23"/>
        <v>4</v>
      </c>
      <c r="P167" s="43">
        <v>227</v>
      </c>
      <c r="Q167" s="43">
        <v>227</v>
      </c>
      <c r="R167" s="84">
        <f t="shared" si="24"/>
        <v>100</v>
      </c>
      <c r="S167" s="82">
        <f t="shared" si="25"/>
        <v>4</v>
      </c>
      <c r="T167" s="45">
        <v>300</v>
      </c>
      <c r="U167" s="45">
        <v>100</v>
      </c>
      <c r="V167" s="68">
        <f t="shared" si="26"/>
        <v>2</v>
      </c>
      <c r="W167" s="127">
        <v>102</v>
      </c>
      <c r="X167" s="127">
        <v>10</v>
      </c>
      <c r="Y167" s="72">
        <f t="shared" si="27"/>
        <v>18</v>
      </c>
      <c r="Z167" s="72">
        <f t="shared" si="28"/>
        <v>100</v>
      </c>
    </row>
    <row r="168" spans="1:29" s="203" customFormat="1" ht="30" customHeight="1" x14ac:dyDescent="0.25">
      <c r="A168" s="113" t="s">
        <v>34</v>
      </c>
      <c r="B168" s="73">
        <v>166</v>
      </c>
      <c r="C168" s="108" t="s">
        <v>544</v>
      </c>
      <c r="D168" s="108" t="s">
        <v>358</v>
      </c>
      <c r="E168" s="124" t="s">
        <v>615</v>
      </c>
      <c r="F168" s="82">
        <f t="shared" si="20"/>
        <v>2</v>
      </c>
      <c r="G168" s="45">
        <v>300</v>
      </c>
      <c r="H168" s="45">
        <v>14</v>
      </c>
      <c r="I168" s="90">
        <v>14</v>
      </c>
      <c r="J168" s="82">
        <f t="shared" si="21"/>
        <v>2</v>
      </c>
      <c r="K168" s="69">
        <v>96.825396825396822</v>
      </c>
      <c r="L168" s="82">
        <f t="shared" si="22"/>
        <v>4</v>
      </c>
      <c r="M168" s="126">
        <v>2</v>
      </c>
      <c r="N168" s="126">
        <v>2</v>
      </c>
      <c r="O168" s="68">
        <f t="shared" si="23"/>
        <v>4</v>
      </c>
      <c r="P168" s="43">
        <v>281</v>
      </c>
      <c r="Q168" s="43">
        <v>281</v>
      </c>
      <c r="R168" s="84">
        <f t="shared" si="24"/>
        <v>100</v>
      </c>
      <c r="S168" s="82">
        <f t="shared" si="25"/>
        <v>4</v>
      </c>
      <c r="T168" s="45">
        <v>404</v>
      </c>
      <c r="U168" s="45">
        <v>100</v>
      </c>
      <c r="V168" s="68">
        <f t="shared" si="26"/>
        <v>2</v>
      </c>
      <c r="W168" s="127">
        <v>70</v>
      </c>
      <c r="X168" s="127">
        <v>61</v>
      </c>
      <c r="Y168" s="72">
        <f t="shared" si="27"/>
        <v>18</v>
      </c>
      <c r="Z168" s="72">
        <f t="shared" si="28"/>
        <v>100</v>
      </c>
    </row>
    <row r="169" spans="1:29" s="203" customFormat="1" ht="30" customHeight="1" x14ac:dyDescent="0.25">
      <c r="A169" s="113" t="s">
        <v>34</v>
      </c>
      <c r="B169" s="73">
        <v>167</v>
      </c>
      <c r="C169" s="108" t="s">
        <v>568</v>
      </c>
      <c r="D169" s="108" t="s">
        <v>402</v>
      </c>
      <c r="E169" s="124" t="s">
        <v>615</v>
      </c>
      <c r="F169" s="82">
        <f t="shared" si="20"/>
        <v>2</v>
      </c>
      <c r="G169" s="45">
        <v>124</v>
      </c>
      <c r="H169" s="45">
        <v>9</v>
      </c>
      <c r="I169" s="90">
        <v>9</v>
      </c>
      <c r="J169" s="82">
        <f t="shared" si="21"/>
        <v>2</v>
      </c>
      <c r="K169" s="69">
        <v>93.650793650793645</v>
      </c>
      <c r="L169" s="82">
        <f t="shared" si="22"/>
        <v>4</v>
      </c>
      <c r="M169" s="126">
        <v>2</v>
      </c>
      <c r="N169" s="126">
        <v>2</v>
      </c>
      <c r="O169" s="68">
        <f t="shared" si="23"/>
        <v>4</v>
      </c>
      <c r="P169" s="43">
        <v>114</v>
      </c>
      <c r="Q169" s="43">
        <v>114</v>
      </c>
      <c r="R169" s="84">
        <f t="shared" si="24"/>
        <v>100</v>
      </c>
      <c r="S169" s="82">
        <f t="shared" si="25"/>
        <v>4</v>
      </c>
      <c r="T169" s="45">
        <v>147</v>
      </c>
      <c r="U169" s="45">
        <v>100</v>
      </c>
      <c r="V169" s="68">
        <f t="shared" si="26"/>
        <v>2</v>
      </c>
      <c r="W169" s="127">
        <v>59</v>
      </c>
      <c r="X169" s="127">
        <v>0</v>
      </c>
      <c r="Y169" s="72">
        <f t="shared" si="27"/>
        <v>18</v>
      </c>
      <c r="Z169" s="72">
        <f t="shared" si="28"/>
        <v>100</v>
      </c>
    </row>
    <row r="170" spans="1:29" s="203" customFormat="1" ht="30" customHeight="1" x14ac:dyDescent="0.25">
      <c r="A170" s="113" t="s">
        <v>34</v>
      </c>
      <c r="B170" s="73">
        <v>168</v>
      </c>
      <c r="C170" s="108" t="s">
        <v>210</v>
      </c>
      <c r="D170" s="108" t="s">
        <v>390</v>
      </c>
      <c r="E170" s="124" t="s">
        <v>615</v>
      </c>
      <c r="F170" s="82">
        <f t="shared" si="20"/>
        <v>2</v>
      </c>
      <c r="G170" s="45">
        <v>108</v>
      </c>
      <c r="H170" s="45">
        <v>5</v>
      </c>
      <c r="I170" s="90">
        <v>5</v>
      </c>
      <c r="J170" s="82">
        <f t="shared" si="21"/>
        <v>2</v>
      </c>
      <c r="K170" s="69">
        <v>95.238095238095227</v>
      </c>
      <c r="L170" s="82">
        <f t="shared" si="22"/>
        <v>4</v>
      </c>
      <c r="M170" s="126">
        <v>2</v>
      </c>
      <c r="N170" s="126">
        <v>2</v>
      </c>
      <c r="O170" s="68">
        <f t="shared" si="23"/>
        <v>4</v>
      </c>
      <c r="P170" s="43">
        <v>106</v>
      </c>
      <c r="Q170" s="43">
        <v>106</v>
      </c>
      <c r="R170" s="84">
        <f t="shared" si="24"/>
        <v>100</v>
      </c>
      <c r="S170" s="82">
        <f t="shared" si="25"/>
        <v>4</v>
      </c>
      <c r="T170" s="45">
        <v>102</v>
      </c>
      <c r="U170" s="45">
        <v>100</v>
      </c>
      <c r="V170" s="68">
        <f t="shared" si="26"/>
        <v>2</v>
      </c>
      <c r="W170" s="127">
        <v>42</v>
      </c>
      <c r="X170" s="127">
        <v>4</v>
      </c>
      <c r="Y170" s="72">
        <f t="shared" si="27"/>
        <v>18</v>
      </c>
      <c r="Z170" s="72">
        <f t="shared" si="28"/>
        <v>100</v>
      </c>
    </row>
    <row r="171" spans="1:29" s="203" customFormat="1" ht="30" customHeight="1" x14ac:dyDescent="0.25">
      <c r="A171" s="113" t="s">
        <v>34</v>
      </c>
      <c r="B171" s="73">
        <v>169</v>
      </c>
      <c r="C171" s="108" t="s">
        <v>545</v>
      </c>
      <c r="D171" s="108" t="s">
        <v>359</v>
      </c>
      <c r="E171" s="124" t="s">
        <v>615</v>
      </c>
      <c r="F171" s="82">
        <f t="shared" si="20"/>
        <v>2</v>
      </c>
      <c r="G171" s="45">
        <v>100</v>
      </c>
      <c r="H171" s="45">
        <v>4</v>
      </c>
      <c r="I171" s="90">
        <v>4</v>
      </c>
      <c r="J171" s="82">
        <f t="shared" si="21"/>
        <v>2</v>
      </c>
      <c r="K171" s="69">
        <v>88.888888888888886</v>
      </c>
      <c r="L171" s="82">
        <f t="shared" si="22"/>
        <v>3</v>
      </c>
      <c r="M171" s="126">
        <v>2</v>
      </c>
      <c r="N171" s="126">
        <v>2</v>
      </c>
      <c r="O171" s="68">
        <f t="shared" si="23"/>
        <v>4</v>
      </c>
      <c r="P171" s="43">
        <v>99</v>
      </c>
      <c r="Q171" s="43">
        <v>99</v>
      </c>
      <c r="R171" s="84">
        <f t="shared" si="24"/>
        <v>100</v>
      </c>
      <c r="S171" s="82">
        <f t="shared" si="25"/>
        <v>4</v>
      </c>
      <c r="T171" s="45">
        <v>104</v>
      </c>
      <c r="U171" s="45">
        <v>98</v>
      </c>
      <c r="V171" s="68">
        <f t="shared" si="26"/>
        <v>2</v>
      </c>
      <c r="W171" s="127">
        <v>18</v>
      </c>
      <c r="X171" s="127">
        <v>10</v>
      </c>
      <c r="Y171" s="72">
        <f t="shared" si="27"/>
        <v>17</v>
      </c>
      <c r="Z171" s="72">
        <f t="shared" si="28"/>
        <v>94</v>
      </c>
    </row>
    <row r="172" spans="1:29" s="203" customFormat="1" ht="30" customHeight="1" x14ac:dyDescent="0.25">
      <c r="A172" s="113" t="s">
        <v>34</v>
      </c>
      <c r="B172" s="73">
        <v>170</v>
      </c>
      <c r="C172" s="108" t="s">
        <v>546</v>
      </c>
      <c r="D172" s="108" t="s">
        <v>396</v>
      </c>
      <c r="E172" s="124" t="s">
        <v>615</v>
      </c>
      <c r="F172" s="82">
        <f t="shared" si="20"/>
        <v>2</v>
      </c>
      <c r="G172" s="45">
        <v>254</v>
      </c>
      <c r="H172" s="45">
        <v>11</v>
      </c>
      <c r="I172" s="90">
        <v>12</v>
      </c>
      <c r="J172" s="82">
        <f t="shared" si="21"/>
        <v>2</v>
      </c>
      <c r="K172" s="69">
        <v>96.825396825396822</v>
      </c>
      <c r="L172" s="82">
        <f t="shared" si="22"/>
        <v>4</v>
      </c>
      <c r="M172" s="126">
        <v>2</v>
      </c>
      <c r="N172" s="126">
        <v>2</v>
      </c>
      <c r="O172" s="68">
        <f t="shared" si="23"/>
        <v>4</v>
      </c>
      <c r="P172" s="43">
        <v>247</v>
      </c>
      <c r="Q172" s="43">
        <v>247</v>
      </c>
      <c r="R172" s="84">
        <f t="shared" si="24"/>
        <v>100</v>
      </c>
      <c r="S172" s="82">
        <f t="shared" si="25"/>
        <v>4</v>
      </c>
      <c r="T172" s="45">
        <v>263</v>
      </c>
      <c r="U172" s="45">
        <v>100</v>
      </c>
      <c r="V172" s="68">
        <f t="shared" si="26"/>
        <v>2</v>
      </c>
      <c r="W172" s="127">
        <v>305</v>
      </c>
      <c r="X172" s="127">
        <v>20</v>
      </c>
      <c r="Y172" s="72">
        <f t="shared" si="27"/>
        <v>18</v>
      </c>
      <c r="Z172" s="72">
        <f t="shared" si="28"/>
        <v>100</v>
      </c>
    </row>
    <row r="173" spans="1:29" s="203" customFormat="1" ht="30" customHeight="1" x14ac:dyDescent="0.25">
      <c r="A173" s="113" t="s">
        <v>34</v>
      </c>
      <c r="B173" s="73">
        <v>171</v>
      </c>
      <c r="C173" s="108" t="s">
        <v>547</v>
      </c>
      <c r="D173" s="108" t="s">
        <v>394</v>
      </c>
      <c r="E173" s="124" t="s">
        <v>615</v>
      </c>
      <c r="F173" s="82">
        <f t="shared" si="20"/>
        <v>2</v>
      </c>
      <c r="G173" s="45">
        <v>255</v>
      </c>
      <c r="H173" s="45">
        <v>13</v>
      </c>
      <c r="I173" s="90">
        <v>13</v>
      </c>
      <c r="J173" s="82">
        <f t="shared" si="21"/>
        <v>2</v>
      </c>
      <c r="K173" s="69">
        <v>93.650793650793645</v>
      </c>
      <c r="L173" s="82">
        <f t="shared" si="22"/>
        <v>4</v>
      </c>
      <c r="M173" s="126">
        <v>2</v>
      </c>
      <c r="N173" s="126">
        <v>2</v>
      </c>
      <c r="O173" s="68">
        <f t="shared" si="23"/>
        <v>4</v>
      </c>
      <c r="P173" s="43">
        <v>247</v>
      </c>
      <c r="Q173" s="43">
        <v>247</v>
      </c>
      <c r="R173" s="84">
        <f t="shared" si="24"/>
        <v>100</v>
      </c>
      <c r="S173" s="82">
        <f t="shared" si="25"/>
        <v>4</v>
      </c>
      <c r="T173" s="45">
        <v>343</v>
      </c>
      <c r="U173" s="45">
        <v>100</v>
      </c>
      <c r="V173" s="68">
        <f t="shared" si="26"/>
        <v>2</v>
      </c>
      <c r="W173" s="127">
        <v>47</v>
      </c>
      <c r="X173" s="127">
        <v>5</v>
      </c>
      <c r="Y173" s="72">
        <f t="shared" si="27"/>
        <v>18</v>
      </c>
      <c r="Z173" s="72">
        <f t="shared" si="28"/>
        <v>100</v>
      </c>
    </row>
    <row r="174" spans="1:29" s="203" customFormat="1" ht="30" customHeight="1" x14ac:dyDescent="0.25">
      <c r="A174" s="113" t="s">
        <v>34</v>
      </c>
      <c r="B174" s="73">
        <v>172</v>
      </c>
      <c r="C174" s="108" t="s">
        <v>211</v>
      </c>
      <c r="D174" s="108" t="s">
        <v>388</v>
      </c>
      <c r="E174" s="124" t="s">
        <v>615</v>
      </c>
      <c r="F174" s="82">
        <f t="shared" si="20"/>
        <v>2</v>
      </c>
      <c r="G174" s="45">
        <v>60</v>
      </c>
      <c r="H174" s="45">
        <v>6</v>
      </c>
      <c r="I174" s="90">
        <v>6</v>
      </c>
      <c r="J174" s="82">
        <f t="shared" si="21"/>
        <v>2</v>
      </c>
      <c r="K174" s="69">
        <v>100</v>
      </c>
      <c r="L174" s="82">
        <f t="shared" si="22"/>
        <v>4</v>
      </c>
      <c r="M174" s="126">
        <v>2</v>
      </c>
      <c r="N174" s="126">
        <v>2</v>
      </c>
      <c r="O174" s="68">
        <f t="shared" si="23"/>
        <v>4</v>
      </c>
      <c r="P174" s="43">
        <v>55</v>
      </c>
      <c r="Q174" s="43">
        <v>55</v>
      </c>
      <c r="R174" s="84">
        <f t="shared" si="24"/>
        <v>100</v>
      </c>
      <c r="S174" s="82">
        <f t="shared" si="25"/>
        <v>4</v>
      </c>
      <c r="T174" s="45">
        <v>98</v>
      </c>
      <c r="U174" s="45">
        <v>100</v>
      </c>
      <c r="V174" s="68">
        <f t="shared" si="26"/>
        <v>2</v>
      </c>
      <c r="W174" s="127">
        <v>28</v>
      </c>
      <c r="X174" s="127">
        <v>1</v>
      </c>
      <c r="Y174" s="72">
        <f t="shared" si="27"/>
        <v>18</v>
      </c>
      <c r="Z174" s="72">
        <f t="shared" si="28"/>
        <v>100</v>
      </c>
    </row>
    <row r="175" spans="1:29" s="203" customFormat="1" ht="30" customHeight="1" x14ac:dyDescent="0.25">
      <c r="A175" s="113" t="s">
        <v>34</v>
      </c>
      <c r="B175" s="73">
        <v>173</v>
      </c>
      <c r="C175" s="108" t="s">
        <v>548</v>
      </c>
      <c r="D175" s="108" t="s">
        <v>375</v>
      </c>
      <c r="E175" s="124" t="s">
        <v>615</v>
      </c>
      <c r="F175" s="82">
        <f t="shared" si="20"/>
        <v>2</v>
      </c>
      <c r="G175" s="45">
        <v>156</v>
      </c>
      <c r="H175" s="45">
        <v>6</v>
      </c>
      <c r="I175" s="90">
        <v>6</v>
      </c>
      <c r="J175" s="82">
        <f t="shared" si="21"/>
        <v>2</v>
      </c>
      <c r="K175" s="69">
        <v>92.063492063492063</v>
      </c>
      <c r="L175" s="82">
        <f t="shared" si="22"/>
        <v>4</v>
      </c>
      <c r="M175" s="126">
        <v>2</v>
      </c>
      <c r="N175" s="126">
        <v>2</v>
      </c>
      <c r="O175" s="68">
        <f t="shared" si="23"/>
        <v>4</v>
      </c>
      <c r="P175" s="43">
        <v>156</v>
      </c>
      <c r="Q175" s="43">
        <v>156</v>
      </c>
      <c r="R175" s="84">
        <f t="shared" si="24"/>
        <v>100</v>
      </c>
      <c r="S175" s="82">
        <f t="shared" si="25"/>
        <v>4</v>
      </c>
      <c r="T175" s="45">
        <v>156</v>
      </c>
      <c r="U175" s="45">
        <v>99</v>
      </c>
      <c r="V175" s="68">
        <f t="shared" si="26"/>
        <v>2</v>
      </c>
      <c r="W175" s="127">
        <v>46</v>
      </c>
      <c r="X175" s="127">
        <v>6</v>
      </c>
      <c r="Y175" s="72">
        <f t="shared" si="27"/>
        <v>18</v>
      </c>
      <c r="Z175" s="72">
        <f t="shared" si="28"/>
        <v>100</v>
      </c>
    </row>
    <row r="176" spans="1:29" s="202" customFormat="1" ht="30" customHeight="1" x14ac:dyDescent="0.25">
      <c r="A176" s="113" t="s">
        <v>34</v>
      </c>
      <c r="B176" s="73">
        <v>174</v>
      </c>
      <c r="C176" s="108" t="s">
        <v>549</v>
      </c>
      <c r="D176" s="108" t="s">
        <v>400</v>
      </c>
      <c r="E176" s="124" t="s">
        <v>615</v>
      </c>
      <c r="F176" s="82">
        <f t="shared" si="20"/>
        <v>2</v>
      </c>
      <c r="G176" s="45">
        <v>245</v>
      </c>
      <c r="H176" s="45">
        <v>12</v>
      </c>
      <c r="I176" s="90">
        <v>12</v>
      </c>
      <c r="J176" s="82">
        <f t="shared" si="21"/>
        <v>2</v>
      </c>
      <c r="K176" s="69">
        <v>92.063492063492063</v>
      </c>
      <c r="L176" s="82">
        <f t="shared" si="22"/>
        <v>4</v>
      </c>
      <c r="M176" s="126">
        <v>2</v>
      </c>
      <c r="N176" s="126">
        <v>2</v>
      </c>
      <c r="O176" s="68">
        <f t="shared" si="23"/>
        <v>4</v>
      </c>
      <c r="P176" s="43">
        <v>244</v>
      </c>
      <c r="Q176" s="43">
        <v>244</v>
      </c>
      <c r="R176" s="84">
        <f t="shared" si="24"/>
        <v>100</v>
      </c>
      <c r="S176" s="82">
        <f t="shared" si="25"/>
        <v>4</v>
      </c>
      <c r="T176" s="45">
        <v>249</v>
      </c>
      <c r="U176" s="45">
        <v>100</v>
      </c>
      <c r="V176" s="68">
        <f t="shared" si="26"/>
        <v>2</v>
      </c>
      <c r="W176" s="127">
        <v>31</v>
      </c>
      <c r="X176" s="127">
        <v>14</v>
      </c>
      <c r="Y176" s="72">
        <f t="shared" si="27"/>
        <v>18</v>
      </c>
      <c r="Z176" s="72">
        <f t="shared" si="28"/>
        <v>100</v>
      </c>
      <c r="AC176" s="203"/>
    </row>
    <row r="177" spans="1:29" s="203" customFormat="1" ht="30" customHeight="1" x14ac:dyDescent="0.25">
      <c r="A177" s="113" t="s">
        <v>34</v>
      </c>
      <c r="B177" s="73">
        <v>175</v>
      </c>
      <c r="C177" s="108" t="s">
        <v>531</v>
      </c>
      <c r="D177" s="108" t="s">
        <v>391</v>
      </c>
      <c r="E177" s="124" t="s">
        <v>615</v>
      </c>
      <c r="F177" s="82">
        <f t="shared" si="20"/>
        <v>2</v>
      </c>
      <c r="G177" s="45">
        <v>238</v>
      </c>
      <c r="H177" s="45">
        <v>13</v>
      </c>
      <c r="I177" s="90">
        <v>13</v>
      </c>
      <c r="J177" s="82">
        <f t="shared" si="21"/>
        <v>2</v>
      </c>
      <c r="K177" s="69">
        <v>100</v>
      </c>
      <c r="L177" s="82">
        <f t="shared" si="22"/>
        <v>4</v>
      </c>
      <c r="M177" s="126">
        <v>2</v>
      </c>
      <c r="N177" s="126">
        <v>2</v>
      </c>
      <c r="O177" s="68">
        <f t="shared" si="23"/>
        <v>4</v>
      </c>
      <c r="P177" s="43">
        <v>210</v>
      </c>
      <c r="Q177" s="43">
        <v>210</v>
      </c>
      <c r="R177" s="84">
        <f t="shared" si="24"/>
        <v>100</v>
      </c>
      <c r="S177" s="82">
        <f t="shared" si="25"/>
        <v>4</v>
      </c>
      <c r="T177" s="45">
        <v>273</v>
      </c>
      <c r="U177" s="45">
        <v>100</v>
      </c>
      <c r="V177" s="68">
        <f t="shared" si="26"/>
        <v>2</v>
      </c>
      <c r="W177" s="127">
        <v>134</v>
      </c>
      <c r="X177" s="127">
        <v>59</v>
      </c>
      <c r="Y177" s="72">
        <f t="shared" si="27"/>
        <v>18</v>
      </c>
      <c r="Z177" s="72">
        <f t="shared" si="28"/>
        <v>100</v>
      </c>
    </row>
    <row r="178" spans="1:29" s="203" customFormat="1" ht="30" customHeight="1" x14ac:dyDescent="0.25">
      <c r="A178" s="113" t="s">
        <v>34</v>
      </c>
      <c r="B178" s="73">
        <v>176</v>
      </c>
      <c r="C178" s="108" t="s">
        <v>212</v>
      </c>
      <c r="D178" s="108" t="s">
        <v>360</v>
      </c>
      <c r="E178" s="124" t="s">
        <v>615</v>
      </c>
      <c r="F178" s="82">
        <f t="shared" si="20"/>
        <v>2</v>
      </c>
      <c r="G178" s="45">
        <v>42</v>
      </c>
      <c r="H178" s="45">
        <v>4</v>
      </c>
      <c r="I178" s="90">
        <v>4</v>
      </c>
      <c r="J178" s="82">
        <f t="shared" si="21"/>
        <v>2</v>
      </c>
      <c r="K178" s="69">
        <v>95.238095238095227</v>
      </c>
      <c r="L178" s="82">
        <f t="shared" si="22"/>
        <v>4</v>
      </c>
      <c r="M178" s="126">
        <v>2</v>
      </c>
      <c r="N178" s="126">
        <v>2</v>
      </c>
      <c r="O178" s="68">
        <f t="shared" si="23"/>
        <v>4</v>
      </c>
      <c r="P178" s="43">
        <v>34</v>
      </c>
      <c r="Q178" s="43">
        <v>34</v>
      </c>
      <c r="R178" s="84">
        <f t="shared" si="24"/>
        <v>100</v>
      </c>
      <c r="S178" s="82">
        <f t="shared" si="25"/>
        <v>4</v>
      </c>
      <c r="T178" s="45">
        <v>45</v>
      </c>
      <c r="U178" s="45">
        <v>100</v>
      </c>
      <c r="V178" s="68">
        <f t="shared" si="26"/>
        <v>2</v>
      </c>
      <c r="W178" s="127">
        <v>32</v>
      </c>
      <c r="X178" s="127">
        <v>8</v>
      </c>
      <c r="Y178" s="72">
        <f t="shared" si="27"/>
        <v>18</v>
      </c>
      <c r="Z178" s="72">
        <f t="shared" si="28"/>
        <v>100</v>
      </c>
    </row>
    <row r="179" spans="1:29" s="203" customFormat="1" ht="30" customHeight="1" x14ac:dyDescent="0.25">
      <c r="A179" s="113" t="s">
        <v>34</v>
      </c>
      <c r="B179" s="73">
        <v>177</v>
      </c>
      <c r="C179" s="108" t="s">
        <v>213</v>
      </c>
      <c r="D179" s="108" t="s">
        <v>361</v>
      </c>
      <c r="E179" s="124" t="s">
        <v>615</v>
      </c>
      <c r="F179" s="82">
        <f t="shared" si="20"/>
        <v>2</v>
      </c>
      <c r="G179" s="45">
        <v>84</v>
      </c>
      <c r="H179" s="45">
        <v>7</v>
      </c>
      <c r="I179" s="90">
        <v>7</v>
      </c>
      <c r="J179" s="82">
        <f t="shared" si="21"/>
        <v>2</v>
      </c>
      <c r="K179" s="69">
        <v>96.825396825396822</v>
      </c>
      <c r="L179" s="82">
        <f t="shared" si="22"/>
        <v>4</v>
      </c>
      <c r="M179" s="126">
        <v>2</v>
      </c>
      <c r="N179" s="126">
        <v>2</v>
      </c>
      <c r="O179" s="68">
        <f t="shared" si="23"/>
        <v>4</v>
      </c>
      <c r="P179" s="43">
        <v>80</v>
      </c>
      <c r="Q179" s="43">
        <v>80</v>
      </c>
      <c r="R179" s="84">
        <f t="shared" si="24"/>
        <v>100</v>
      </c>
      <c r="S179" s="82">
        <f t="shared" si="25"/>
        <v>4</v>
      </c>
      <c r="T179" s="45">
        <v>103</v>
      </c>
      <c r="U179" s="45">
        <v>100</v>
      </c>
      <c r="V179" s="68">
        <f t="shared" si="26"/>
        <v>2</v>
      </c>
      <c r="W179" s="127">
        <v>19</v>
      </c>
      <c r="X179" s="127">
        <v>9</v>
      </c>
      <c r="Y179" s="72">
        <f t="shared" si="27"/>
        <v>18</v>
      </c>
      <c r="Z179" s="72">
        <f t="shared" si="28"/>
        <v>100</v>
      </c>
    </row>
    <row r="180" spans="1:29" s="203" customFormat="1" ht="30" customHeight="1" x14ac:dyDescent="0.25">
      <c r="A180" s="113" t="s">
        <v>34</v>
      </c>
      <c r="B180" s="73">
        <v>178</v>
      </c>
      <c r="C180" s="108" t="s">
        <v>550</v>
      </c>
      <c r="D180" s="108" t="s">
        <v>383</v>
      </c>
      <c r="E180" s="124" t="s">
        <v>615</v>
      </c>
      <c r="F180" s="82">
        <f t="shared" si="20"/>
        <v>2</v>
      </c>
      <c r="G180" s="45">
        <v>330</v>
      </c>
      <c r="H180" s="45">
        <v>15</v>
      </c>
      <c r="I180" s="90">
        <v>15</v>
      </c>
      <c r="J180" s="82">
        <f t="shared" si="21"/>
        <v>2</v>
      </c>
      <c r="K180" s="69">
        <v>100</v>
      </c>
      <c r="L180" s="82">
        <f t="shared" si="22"/>
        <v>4</v>
      </c>
      <c r="M180" s="126">
        <v>2</v>
      </c>
      <c r="N180" s="126">
        <v>2</v>
      </c>
      <c r="O180" s="68">
        <f t="shared" si="23"/>
        <v>4</v>
      </c>
      <c r="P180" s="43">
        <v>309</v>
      </c>
      <c r="Q180" s="43">
        <v>309</v>
      </c>
      <c r="R180" s="84">
        <f t="shared" si="24"/>
        <v>100</v>
      </c>
      <c r="S180" s="82">
        <f t="shared" si="25"/>
        <v>4</v>
      </c>
      <c r="T180" s="45">
        <v>352</v>
      </c>
      <c r="U180" s="45">
        <v>100</v>
      </c>
      <c r="V180" s="68">
        <f t="shared" si="26"/>
        <v>2</v>
      </c>
      <c r="W180" s="127">
        <v>165</v>
      </c>
      <c r="X180" s="127">
        <v>8</v>
      </c>
      <c r="Y180" s="72">
        <f t="shared" si="27"/>
        <v>18</v>
      </c>
      <c r="Z180" s="72">
        <f t="shared" si="28"/>
        <v>100</v>
      </c>
    </row>
    <row r="181" spans="1:29" s="204" customFormat="1" ht="30" customHeight="1" x14ac:dyDescent="0.25">
      <c r="A181" s="113" t="s">
        <v>34</v>
      </c>
      <c r="B181" s="73">
        <v>179</v>
      </c>
      <c r="C181" s="108" t="s">
        <v>551</v>
      </c>
      <c r="D181" s="108" t="s">
        <v>362</v>
      </c>
      <c r="E181" s="124" t="s">
        <v>615</v>
      </c>
      <c r="F181" s="82">
        <f t="shared" si="20"/>
        <v>2</v>
      </c>
      <c r="G181" s="45">
        <v>187</v>
      </c>
      <c r="H181" s="45">
        <v>8</v>
      </c>
      <c r="I181" s="90">
        <v>8</v>
      </c>
      <c r="J181" s="82">
        <f t="shared" si="21"/>
        <v>2</v>
      </c>
      <c r="K181" s="69">
        <v>100</v>
      </c>
      <c r="L181" s="82">
        <f t="shared" si="22"/>
        <v>4</v>
      </c>
      <c r="M181" s="126">
        <v>2</v>
      </c>
      <c r="N181" s="126">
        <v>2</v>
      </c>
      <c r="O181" s="68">
        <f t="shared" si="23"/>
        <v>4</v>
      </c>
      <c r="P181" s="43">
        <v>175</v>
      </c>
      <c r="Q181" s="43">
        <v>175</v>
      </c>
      <c r="R181" s="84">
        <f t="shared" si="24"/>
        <v>100</v>
      </c>
      <c r="S181" s="82">
        <f t="shared" si="25"/>
        <v>4</v>
      </c>
      <c r="T181" s="45">
        <v>262</v>
      </c>
      <c r="U181" s="45">
        <v>100</v>
      </c>
      <c r="V181" s="68">
        <f t="shared" si="26"/>
        <v>2</v>
      </c>
      <c r="W181" s="127">
        <v>36</v>
      </c>
      <c r="X181" s="127">
        <v>8</v>
      </c>
      <c r="Y181" s="72">
        <f t="shared" si="27"/>
        <v>18</v>
      </c>
      <c r="Z181" s="72">
        <f t="shared" si="28"/>
        <v>100</v>
      </c>
    </row>
    <row r="182" spans="1:29" s="203" customFormat="1" ht="30" customHeight="1" x14ac:dyDescent="0.25">
      <c r="A182" s="113" t="s">
        <v>34</v>
      </c>
      <c r="B182" s="73">
        <v>180</v>
      </c>
      <c r="C182" s="108" t="s">
        <v>552</v>
      </c>
      <c r="D182" s="108" t="s">
        <v>384</v>
      </c>
      <c r="E182" s="124" t="s">
        <v>615</v>
      </c>
      <c r="F182" s="82">
        <f t="shared" si="20"/>
        <v>2</v>
      </c>
      <c r="G182" s="45">
        <v>336</v>
      </c>
      <c r="H182" s="45">
        <v>13</v>
      </c>
      <c r="I182" s="90">
        <v>13</v>
      </c>
      <c r="J182" s="82">
        <f t="shared" si="21"/>
        <v>2</v>
      </c>
      <c r="K182" s="69">
        <v>95.238095238095227</v>
      </c>
      <c r="L182" s="82">
        <f t="shared" si="22"/>
        <v>4</v>
      </c>
      <c r="M182" s="126">
        <v>2</v>
      </c>
      <c r="N182" s="126">
        <v>2</v>
      </c>
      <c r="O182" s="68">
        <f t="shared" si="23"/>
        <v>4</v>
      </c>
      <c r="P182" s="43">
        <v>328</v>
      </c>
      <c r="Q182" s="43">
        <v>328</v>
      </c>
      <c r="R182" s="84">
        <f t="shared" si="24"/>
        <v>100</v>
      </c>
      <c r="S182" s="82">
        <f t="shared" si="25"/>
        <v>4</v>
      </c>
      <c r="T182" s="45">
        <v>421</v>
      </c>
      <c r="U182" s="45">
        <v>100</v>
      </c>
      <c r="V182" s="68">
        <f t="shared" si="26"/>
        <v>2</v>
      </c>
      <c r="W182" s="127">
        <v>60</v>
      </c>
      <c r="X182" s="127">
        <v>5</v>
      </c>
      <c r="Y182" s="72">
        <f t="shared" si="27"/>
        <v>18</v>
      </c>
      <c r="Z182" s="72">
        <f t="shared" si="28"/>
        <v>100</v>
      </c>
    </row>
    <row r="183" spans="1:29" s="203" customFormat="1" ht="30" customHeight="1" x14ac:dyDescent="0.25">
      <c r="A183" s="113" t="s">
        <v>34</v>
      </c>
      <c r="B183" s="73">
        <v>181</v>
      </c>
      <c r="C183" s="108" t="s">
        <v>553</v>
      </c>
      <c r="D183" s="108" t="s">
        <v>401</v>
      </c>
      <c r="E183" s="124" t="s">
        <v>615</v>
      </c>
      <c r="F183" s="82">
        <f t="shared" si="20"/>
        <v>2</v>
      </c>
      <c r="G183" s="45">
        <v>281</v>
      </c>
      <c r="H183" s="45">
        <v>12</v>
      </c>
      <c r="I183" s="90">
        <v>12</v>
      </c>
      <c r="J183" s="82">
        <f t="shared" si="21"/>
        <v>2</v>
      </c>
      <c r="K183" s="69">
        <v>90.476190476190482</v>
      </c>
      <c r="L183" s="82">
        <f t="shared" si="22"/>
        <v>4</v>
      </c>
      <c r="M183" s="126">
        <v>2</v>
      </c>
      <c r="N183" s="126">
        <v>2</v>
      </c>
      <c r="O183" s="68">
        <f t="shared" si="23"/>
        <v>4</v>
      </c>
      <c r="P183" s="43">
        <v>262</v>
      </c>
      <c r="Q183" s="43">
        <v>262</v>
      </c>
      <c r="R183" s="84">
        <f t="shared" si="24"/>
        <v>100</v>
      </c>
      <c r="S183" s="82">
        <f t="shared" si="25"/>
        <v>4</v>
      </c>
      <c r="T183" s="45">
        <v>309</v>
      </c>
      <c r="U183" s="45">
        <v>100</v>
      </c>
      <c r="V183" s="68">
        <f t="shared" si="26"/>
        <v>2</v>
      </c>
      <c r="W183" s="127">
        <v>53</v>
      </c>
      <c r="X183" s="127">
        <v>55</v>
      </c>
      <c r="Y183" s="72">
        <f t="shared" si="27"/>
        <v>18</v>
      </c>
      <c r="Z183" s="72">
        <f t="shared" si="28"/>
        <v>100</v>
      </c>
    </row>
    <row r="184" spans="1:29" s="203" customFormat="1" ht="30" customHeight="1" x14ac:dyDescent="0.25">
      <c r="A184" s="113" t="s">
        <v>34</v>
      </c>
      <c r="B184" s="73">
        <v>182</v>
      </c>
      <c r="C184" s="108" t="s">
        <v>554</v>
      </c>
      <c r="D184" s="108" t="s">
        <v>376</v>
      </c>
      <c r="E184" s="124" t="s">
        <v>615</v>
      </c>
      <c r="F184" s="82">
        <f t="shared" si="20"/>
        <v>2</v>
      </c>
      <c r="G184" s="45">
        <v>299</v>
      </c>
      <c r="H184" s="45">
        <v>12</v>
      </c>
      <c r="I184" s="90">
        <v>12</v>
      </c>
      <c r="J184" s="82">
        <f t="shared" si="21"/>
        <v>2</v>
      </c>
      <c r="K184" s="69">
        <v>96.825396825396822</v>
      </c>
      <c r="L184" s="82">
        <f t="shared" si="22"/>
        <v>4</v>
      </c>
      <c r="M184" s="126">
        <v>2</v>
      </c>
      <c r="N184" s="126">
        <v>2</v>
      </c>
      <c r="O184" s="68">
        <f t="shared" si="23"/>
        <v>4</v>
      </c>
      <c r="P184" s="43">
        <v>284</v>
      </c>
      <c r="Q184" s="43">
        <v>284</v>
      </c>
      <c r="R184" s="84">
        <f t="shared" si="24"/>
        <v>100</v>
      </c>
      <c r="S184" s="82">
        <f t="shared" si="25"/>
        <v>4</v>
      </c>
      <c r="T184" s="45">
        <v>481</v>
      </c>
      <c r="U184" s="45">
        <v>100</v>
      </c>
      <c r="V184" s="68">
        <f t="shared" si="26"/>
        <v>2</v>
      </c>
      <c r="W184" s="127">
        <v>102</v>
      </c>
      <c r="X184" s="127">
        <v>33</v>
      </c>
      <c r="Y184" s="72">
        <f t="shared" si="27"/>
        <v>18</v>
      </c>
      <c r="Z184" s="72">
        <f t="shared" si="28"/>
        <v>100</v>
      </c>
    </row>
    <row r="185" spans="1:29" s="203" customFormat="1" ht="30" customHeight="1" x14ac:dyDescent="0.25">
      <c r="A185" s="113" t="s">
        <v>34</v>
      </c>
      <c r="B185" s="73">
        <v>183</v>
      </c>
      <c r="C185" s="108" t="s">
        <v>214</v>
      </c>
      <c r="D185" s="108" t="s">
        <v>379</v>
      </c>
      <c r="E185" s="124" t="s">
        <v>615</v>
      </c>
      <c r="F185" s="82">
        <f t="shared" ref="F185:F198" si="29">IF(E185="25/26",2,0)</f>
        <v>2</v>
      </c>
      <c r="G185" s="45">
        <v>229</v>
      </c>
      <c r="H185" s="45">
        <v>10</v>
      </c>
      <c r="I185" s="90">
        <v>10</v>
      </c>
      <c r="J185" s="82">
        <f t="shared" ref="J185:J198" si="30">IF(ABS((H185-I185)/I185)&lt;=0.1,2,IF(AND(ABS((H185-I185)/I185)&gt;0.1,ABS((H185-I185)/I185)&lt;=0.2),1,0))</f>
        <v>2</v>
      </c>
      <c r="K185" s="69">
        <v>90.476190476190482</v>
      </c>
      <c r="L185" s="82">
        <f t="shared" ref="L185:L198" si="31">IF(K185&gt;90,4,IF(AND(K185&gt;80,K185&lt;=90),3,IF(AND(K185&gt;=50,K185&lt;=80),2,IF(AND(K185&gt;=10,K185&lt;50),1,0))))</f>
        <v>4</v>
      </c>
      <c r="M185" s="126">
        <v>2</v>
      </c>
      <c r="N185" s="126">
        <v>2</v>
      </c>
      <c r="O185" s="68">
        <f t="shared" ref="O185:O198" si="32">SUM(M185:N185)</f>
        <v>4</v>
      </c>
      <c r="P185" s="43">
        <v>224</v>
      </c>
      <c r="Q185" s="43">
        <v>224</v>
      </c>
      <c r="R185" s="84">
        <f t="shared" ref="R185:R198" si="33">ROUND(Q185/P185*100,0)</f>
        <v>100</v>
      </c>
      <c r="S185" s="82">
        <f t="shared" ref="S185:S198" si="34">IF(R185&gt;90,4,IF(AND(R185&gt;80,R185&lt;=90),3,IF(AND(R185&gt;=50,R185&lt;=80),2,IF(AND(R185&gt;=10,R185&lt;50),1,0))))</f>
        <v>4</v>
      </c>
      <c r="T185" s="45">
        <v>305</v>
      </c>
      <c r="U185" s="45">
        <v>100</v>
      </c>
      <c r="V185" s="68">
        <f t="shared" ref="V185:V198" si="35">IF(U185&gt;=90,2,IF(U185&gt;=80,1,0))</f>
        <v>2</v>
      </c>
      <c r="W185" s="127">
        <v>90</v>
      </c>
      <c r="X185" s="127">
        <v>20</v>
      </c>
      <c r="Y185" s="72">
        <f t="shared" ref="Y185:Y198" si="36">F185+J185+L185+O185+S185+V185</f>
        <v>18</v>
      </c>
      <c r="Z185" s="72">
        <f t="shared" ref="Z185:Z198" si="37">ROUND(Y185/$Y$2*100,0)</f>
        <v>100</v>
      </c>
    </row>
    <row r="186" spans="1:29" s="203" customFormat="1" ht="30" customHeight="1" x14ac:dyDescent="0.25">
      <c r="A186" s="113" t="s">
        <v>34</v>
      </c>
      <c r="B186" s="73">
        <v>184</v>
      </c>
      <c r="C186" s="108" t="s">
        <v>555</v>
      </c>
      <c r="D186" s="108" t="s">
        <v>385</v>
      </c>
      <c r="E186" s="124" t="s">
        <v>615</v>
      </c>
      <c r="F186" s="82">
        <f t="shared" si="29"/>
        <v>2</v>
      </c>
      <c r="G186" s="45">
        <v>252</v>
      </c>
      <c r="H186" s="45">
        <v>12</v>
      </c>
      <c r="I186" s="90">
        <v>11</v>
      </c>
      <c r="J186" s="82">
        <f t="shared" si="30"/>
        <v>2</v>
      </c>
      <c r="K186" s="69">
        <v>100</v>
      </c>
      <c r="L186" s="82">
        <f t="shared" si="31"/>
        <v>4</v>
      </c>
      <c r="M186" s="126">
        <v>2</v>
      </c>
      <c r="N186" s="126">
        <v>2</v>
      </c>
      <c r="O186" s="68">
        <f t="shared" si="32"/>
        <v>4</v>
      </c>
      <c r="P186" s="43">
        <v>226</v>
      </c>
      <c r="Q186" s="43">
        <v>226</v>
      </c>
      <c r="R186" s="84">
        <f t="shared" si="33"/>
        <v>100</v>
      </c>
      <c r="S186" s="82">
        <f t="shared" si="34"/>
        <v>4</v>
      </c>
      <c r="T186" s="45">
        <v>289</v>
      </c>
      <c r="U186" s="45">
        <v>100</v>
      </c>
      <c r="V186" s="68">
        <f t="shared" si="35"/>
        <v>2</v>
      </c>
      <c r="W186" s="127">
        <v>150</v>
      </c>
      <c r="X186" s="127">
        <v>69</v>
      </c>
      <c r="Y186" s="72">
        <f t="shared" si="36"/>
        <v>18</v>
      </c>
      <c r="Z186" s="72">
        <f t="shared" si="37"/>
        <v>100</v>
      </c>
    </row>
    <row r="187" spans="1:29" s="203" customFormat="1" ht="30" customHeight="1" x14ac:dyDescent="0.25">
      <c r="A187" s="113" t="s">
        <v>34</v>
      </c>
      <c r="B187" s="73">
        <v>185</v>
      </c>
      <c r="C187" s="108" t="s">
        <v>556</v>
      </c>
      <c r="D187" s="108" t="s">
        <v>363</v>
      </c>
      <c r="E187" s="124" t="s">
        <v>615</v>
      </c>
      <c r="F187" s="82">
        <f t="shared" si="29"/>
        <v>2</v>
      </c>
      <c r="G187" s="45">
        <v>227</v>
      </c>
      <c r="H187" s="45">
        <v>10</v>
      </c>
      <c r="I187" s="90">
        <v>10</v>
      </c>
      <c r="J187" s="82">
        <f t="shared" si="30"/>
        <v>2</v>
      </c>
      <c r="K187" s="69">
        <v>96.825396825396822</v>
      </c>
      <c r="L187" s="82">
        <f t="shared" si="31"/>
        <v>4</v>
      </c>
      <c r="M187" s="126">
        <v>2</v>
      </c>
      <c r="N187" s="126">
        <v>2</v>
      </c>
      <c r="O187" s="68">
        <f t="shared" si="32"/>
        <v>4</v>
      </c>
      <c r="P187" s="43">
        <v>224</v>
      </c>
      <c r="Q187" s="43">
        <v>224</v>
      </c>
      <c r="R187" s="84">
        <f t="shared" si="33"/>
        <v>100</v>
      </c>
      <c r="S187" s="82">
        <f t="shared" si="34"/>
        <v>4</v>
      </c>
      <c r="T187" s="45">
        <v>265</v>
      </c>
      <c r="U187" s="45">
        <v>100</v>
      </c>
      <c r="V187" s="68">
        <f t="shared" si="35"/>
        <v>2</v>
      </c>
      <c r="W187" s="127">
        <v>78</v>
      </c>
      <c r="X187" s="127">
        <v>1</v>
      </c>
      <c r="Y187" s="72">
        <f t="shared" si="36"/>
        <v>18</v>
      </c>
      <c r="Z187" s="72">
        <f t="shared" si="37"/>
        <v>100</v>
      </c>
    </row>
    <row r="188" spans="1:29" s="203" customFormat="1" ht="30" customHeight="1" x14ac:dyDescent="0.25">
      <c r="A188" s="113" t="s">
        <v>34</v>
      </c>
      <c r="B188" s="73">
        <v>186</v>
      </c>
      <c r="C188" s="108" t="s">
        <v>557</v>
      </c>
      <c r="D188" s="108" t="s">
        <v>380</v>
      </c>
      <c r="E188" s="124" t="s">
        <v>615</v>
      </c>
      <c r="F188" s="82">
        <f t="shared" si="29"/>
        <v>2</v>
      </c>
      <c r="G188" s="45">
        <v>296</v>
      </c>
      <c r="H188" s="45">
        <v>12</v>
      </c>
      <c r="I188" s="90">
        <v>12</v>
      </c>
      <c r="J188" s="82">
        <f t="shared" si="30"/>
        <v>2</v>
      </c>
      <c r="K188" s="69">
        <v>93.650793650793645</v>
      </c>
      <c r="L188" s="82">
        <f t="shared" si="31"/>
        <v>4</v>
      </c>
      <c r="M188" s="126">
        <v>2</v>
      </c>
      <c r="N188" s="126">
        <v>2</v>
      </c>
      <c r="O188" s="68">
        <f t="shared" si="32"/>
        <v>4</v>
      </c>
      <c r="P188" s="43">
        <v>282</v>
      </c>
      <c r="Q188" s="43">
        <v>282</v>
      </c>
      <c r="R188" s="84">
        <f t="shared" si="33"/>
        <v>100</v>
      </c>
      <c r="S188" s="82">
        <f t="shared" si="34"/>
        <v>4</v>
      </c>
      <c r="T188" s="45">
        <v>336</v>
      </c>
      <c r="U188" s="45">
        <v>99</v>
      </c>
      <c r="V188" s="68">
        <f t="shared" si="35"/>
        <v>2</v>
      </c>
      <c r="W188" s="127">
        <v>201</v>
      </c>
      <c r="X188" s="127">
        <v>167</v>
      </c>
      <c r="Y188" s="72">
        <f t="shared" si="36"/>
        <v>18</v>
      </c>
      <c r="Z188" s="72">
        <f t="shared" si="37"/>
        <v>100</v>
      </c>
    </row>
    <row r="189" spans="1:29" s="203" customFormat="1" ht="30" customHeight="1" x14ac:dyDescent="0.25">
      <c r="A189" s="113" t="s">
        <v>34</v>
      </c>
      <c r="B189" s="73">
        <v>187</v>
      </c>
      <c r="C189" s="108" t="s">
        <v>215</v>
      </c>
      <c r="D189" s="108" t="s">
        <v>397</v>
      </c>
      <c r="E189" s="124" t="s">
        <v>615</v>
      </c>
      <c r="F189" s="82">
        <f t="shared" si="29"/>
        <v>2</v>
      </c>
      <c r="G189" s="45">
        <v>257</v>
      </c>
      <c r="H189" s="45">
        <v>15</v>
      </c>
      <c r="I189" s="90">
        <v>14</v>
      </c>
      <c r="J189" s="82">
        <f t="shared" si="30"/>
        <v>2</v>
      </c>
      <c r="K189" s="69">
        <v>93.650793650793645</v>
      </c>
      <c r="L189" s="82">
        <f t="shared" si="31"/>
        <v>4</v>
      </c>
      <c r="M189" s="126">
        <v>2</v>
      </c>
      <c r="N189" s="126">
        <v>2</v>
      </c>
      <c r="O189" s="68">
        <f t="shared" si="32"/>
        <v>4</v>
      </c>
      <c r="P189" s="43">
        <v>237</v>
      </c>
      <c r="Q189" s="43">
        <v>237</v>
      </c>
      <c r="R189" s="84">
        <f t="shared" si="33"/>
        <v>100</v>
      </c>
      <c r="S189" s="82">
        <f t="shared" si="34"/>
        <v>4</v>
      </c>
      <c r="T189" s="45">
        <v>278</v>
      </c>
      <c r="U189" s="45">
        <v>100</v>
      </c>
      <c r="V189" s="68">
        <f t="shared" si="35"/>
        <v>2</v>
      </c>
      <c r="W189" s="127">
        <v>75</v>
      </c>
      <c r="X189" s="127">
        <v>58</v>
      </c>
      <c r="Y189" s="72">
        <f t="shared" si="36"/>
        <v>18</v>
      </c>
      <c r="Z189" s="72">
        <f t="shared" si="37"/>
        <v>100</v>
      </c>
    </row>
    <row r="190" spans="1:29" s="203" customFormat="1" ht="30" customHeight="1" x14ac:dyDescent="0.25">
      <c r="A190" s="113" t="s">
        <v>34</v>
      </c>
      <c r="B190" s="73">
        <v>188</v>
      </c>
      <c r="C190" s="108" t="s">
        <v>216</v>
      </c>
      <c r="D190" s="108" t="s">
        <v>364</v>
      </c>
      <c r="E190" s="124" t="s">
        <v>615</v>
      </c>
      <c r="F190" s="82">
        <f t="shared" si="29"/>
        <v>2</v>
      </c>
      <c r="G190" s="45">
        <v>272</v>
      </c>
      <c r="H190" s="45">
        <v>12</v>
      </c>
      <c r="I190" s="90">
        <v>12</v>
      </c>
      <c r="J190" s="82">
        <f t="shared" si="30"/>
        <v>2</v>
      </c>
      <c r="K190" s="69">
        <v>92.063492063492063</v>
      </c>
      <c r="L190" s="82">
        <f t="shared" si="31"/>
        <v>4</v>
      </c>
      <c r="M190" s="126">
        <v>2</v>
      </c>
      <c r="N190" s="126">
        <v>2</v>
      </c>
      <c r="O190" s="68">
        <f t="shared" si="32"/>
        <v>4</v>
      </c>
      <c r="P190" s="43">
        <v>217</v>
      </c>
      <c r="Q190" s="43">
        <v>217</v>
      </c>
      <c r="R190" s="84">
        <f t="shared" si="33"/>
        <v>100</v>
      </c>
      <c r="S190" s="82">
        <f t="shared" si="34"/>
        <v>4</v>
      </c>
      <c r="T190" s="45">
        <v>285</v>
      </c>
      <c r="U190" s="45">
        <v>100</v>
      </c>
      <c r="V190" s="68">
        <f t="shared" si="35"/>
        <v>2</v>
      </c>
      <c r="W190" s="127">
        <v>314</v>
      </c>
      <c r="X190" s="127">
        <v>21</v>
      </c>
      <c r="Y190" s="72">
        <f t="shared" si="36"/>
        <v>18</v>
      </c>
      <c r="Z190" s="72">
        <f t="shared" si="37"/>
        <v>100</v>
      </c>
    </row>
    <row r="191" spans="1:29" s="203" customFormat="1" ht="30" customHeight="1" x14ac:dyDescent="0.25">
      <c r="A191" s="113" t="s">
        <v>34</v>
      </c>
      <c r="B191" s="73">
        <v>189</v>
      </c>
      <c r="C191" s="108" t="s">
        <v>657</v>
      </c>
      <c r="D191" s="108" t="s">
        <v>658</v>
      </c>
      <c r="E191" s="124" t="s">
        <v>615</v>
      </c>
      <c r="F191" s="82">
        <f t="shared" si="29"/>
        <v>2</v>
      </c>
      <c r="G191" s="45">
        <v>218</v>
      </c>
      <c r="H191" s="45">
        <v>16</v>
      </c>
      <c r="I191" s="90">
        <v>16</v>
      </c>
      <c r="J191" s="82">
        <f t="shared" si="30"/>
        <v>2</v>
      </c>
      <c r="K191" s="69">
        <v>88.9</v>
      </c>
      <c r="L191" s="82">
        <f t="shared" si="31"/>
        <v>3</v>
      </c>
      <c r="M191" s="126">
        <v>2</v>
      </c>
      <c r="N191" s="126">
        <v>2</v>
      </c>
      <c r="O191" s="68">
        <f t="shared" si="32"/>
        <v>4</v>
      </c>
      <c r="P191" s="43">
        <v>213</v>
      </c>
      <c r="Q191" s="43">
        <v>213</v>
      </c>
      <c r="R191" s="84">
        <f t="shared" si="33"/>
        <v>100</v>
      </c>
      <c r="S191" s="82">
        <f t="shared" si="34"/>
        <v>4</v>
      </c>
      <c r="T191" s="45">
        <v>235</v>
      </c>
      <c r="U191" s="45">
        <v>100</v>
      </c>
      <c r="V191" s="68">
        <f t="shared" si="35"/>
        <v>2</v>
      </c>
      <c r="W191" s="127">
        <v>258</v>
      </c>
      <c r="X191" s="127">
        <v>22</v>
      </c>
      <c r="Y191" s="72">
        <f t="shared" si="36"/>
        <v>17</v>
      </c>
      <c r="Z191" s="72">
        <f t="shared" si="37"/>
        <v>94</v>
      </c>
    </row>
    <row r="192" spans="1:29" s="202" customFormat="1" ht="30" customHeight="1" x14ac:dyDescent="0.25">
      <c r="A192" s="113" t="s">
        <v>34</v>
      </c>
      <c r="B192" s="73">
        <v>190</v>
      </c>
      <c r="C192" s="108" t="s">
        <v>532</v>
      </c>
      <c r="D192" s="108" t="s">
        <v>429</v>
      </c>
      <c r="E192" s="124" t="s">
        <v>615</v>
      </c>
      <c r="F192" s="82">
        <f t="shared" si="29"/>
        <v>2</v>
      </c>
      <c r="G192" s="45">
        <v>380</v>
      </c>
      <c r="H192" s="45">
        <v>14</v>
      </c>
      <c r="I192" s="90">
        <v>14</v>
      </c>
      <c r="J192" s="82">
        <f t="shared" si="30"/>
        <v>2</v>
      </c>
      <c r="K192" s="69">
        <v>100</v>
      </c>
      <c r="L192" s="82">
        <f t="shared" si="31"/>
        <v>4</v>
      </c>
      <c r="M192" s="126">
        <v>2</v>
      </c>
      <c r="N192" s="126">
        <v>2</v>
      </c>
      <c r="O192" s="68">
        <f t="shared" si="32"/>
        <v>4</v>
      </c>
      <c r="P192" s="43">
        <v>339</v>
      </c>
      <c r="Q192" s="43">
        <v>339</v>
      </c>
      <c r="R192" s="84">
        <f t="shared" si="33"/>
        <v>100</v>
      </c>
      <c r="S192" s="82">
        <f t="shared" si="34"/>
        <v>4</v>
      </c>
      <c r="T192" s="45">
        <v>459</v>
      </c>
      <c r="U192" s="45">
        <v>100</v>
      </c>
      <c r="V192" s="68">
        <f t="shared" si="35"/>
        <v>2</v>
      </c>
      <c r="W192" s="127">
        <v>17</v>
      </c>
      <c r="X192" s="127">
        <v>23</v>
      </c>
      <c r="Y192" s="72">
        <f t="shared" si="36"/>
        <v>18</v>
      </c>
      <c r="Z192" s="72">
        <f t="shared" si="37"/>
        <v>100</v>
      </c>
      <c r="AC192" s="203"/>
    </row>
    <row r="193" spans="1:29" s="202" customFormat="1" ht="30" customHeight="1" x14ac:dyDescent="0.25">
      <c r="A193" s="113" t="s">
        <v>34</v>
      </c>
      <c r="B193" s="73">
        <v>191</v>
      </c>
      <c r="C193" s="108" t="s">
        <v>558</v>
      </c>
      <c r="D193" s="108" t="s">
        <v>389</v>
      </c>
      <c r="E193" s="124" t="s">
        <v>615</v>
      </c>
      <c r="F193" s="82">
        <f t="shared" si="29"/>
        <v>2</v>
      </c>
      <c r="G193" s="45">
        <v>288</v>
      </c>
      <c r="H193" s="45">
        <v>12</v>
      </c>
      <c r="I193" s="90">
        <v>12</v>
      </c>
      <c r="J193" s="82">
        <f t="shared" si="30"/>
        <v>2</v>
      </c>
      <c r="K193" s="69">
        <v>90.476190476190482</v>
      </c>
      <c r="L193" s="82">
        <f t="shared" si="31"/>
        <v>4</v>
      </c>
      <c r="M193" s="126">
        <v>2</v>
      </c>
      <c r="N193" s="126">
        <v>2</v>
      </c>
      <c r="O193" s="68">
        <f t="shared" si="32"/>
        <v>4</v>
      </c>
      <c r="P193" s="43">
        <v>267</v>
      </c>
      <c r="Q193" s="43">
        <v>267</v>
      </c>
      <c r="R193" s="84">
        <f t="shared" si="33"/>
        <v>100</v>
      </c>
      <c r="S193" s="82">
        <f t="shared" si="34"/>
        <v>4</v>
      </c>
      <c r="T193" s="45">
        <v>321</v>
      </c>
      <c r="U193" s="45">
        <v>100</v>
      </c>
      <c r="V193" s="68">
        <f t="shared" si="35"/>
        <v>2</v>
      </c>
      <c r="W193" s="127">
        <v>264</v>
      </c>
      <c r="X193" s="127">
        <v>108</v>
      </c>
      <c r="Y193" s="72">
        <f t="shared" si="36"/>
        <v>18</v>
      </c>
      <c r="Z193" s="72">
        <f t="shared" si="37"/>
        <v>100</v>
      </c>
      <c r="AC193" s="203"/>
    </row>
    <row r="194" spans="1:29" s="202" customFormat="1" ht="30" customHeight="1" x14ac:dyDescent="0.25">
      <c r="A194" s="113" t="s">
        <v>34</v>
      </c>
      <c r="B194" s="73">
        <v>192</v>
      </c>
      <c r="C194" s="108" t="s">
        <v>217</v>
      </c>
      <c r="D194" s="108" t="s">
        <v>365</v>
      </c>
      <c r="E194" s="124" t="s">
        <v>615</v>
      </c>
      <c r="F194" s="82">
        <f t="shared" si="29"/>
        <v>2</v>
      </c>
      <c r="G194" s="45">
        <v>149</v>
      </c>
      <c r="H194" s="45">
        <v>7</v>
      </c>
      <c r="I194" s="90">
        <v>7</v>
      </c>
      <c r="J194" s="82">
        <f t="shared" si="30"/>
        <v>2</v>
      </c>
      <c r="K194" s="69">
        <v>92.063492063492063</v>
      </c>
      <c r="L194" s="82">
        <f t="shared" si="31"/>
        <v>4</v>
      </c>
      <c r="M194" s="126">
        <v>2</v>
      </c>
      <c r="N194" s="126">
        <v>1</v>
      </c>
      <c r="O194" s="68">
        <f t="shared" si="32"/>
        <v>3</v>
      </c>
      <c r="P194" s="43">
        <v>112</v>
      </c>
      <c r="Q194" s="43">
        <v>112</v>
      </c>
      <c r="R194" s="84">
        <f t="shared" si="33"/>
        <v>100</v>
      </c>
      <c r="S194" s="82">
        <f t="shared" si="34"/>
        <v>4</v>
      </c>
      <c r="T194" s="45">
        <v>169</v>
      </c>
      <c r="U194" s="45">
        <v>99</v>
      </c>
      <c r="V194" s="68">
        <f t="shared" si="35"/>
        <v>2</v>
      </c>
      <c r="W194" s="127">
        <v>18</v>
      </c>
      <c r="X194" s="127">
        <v>5</v>
      </c>
      <c r="Y194" s="72">
        <f t="shared" si="36"/>
        <v>17</v>
      </c>
      <c r="Z194" s="72">
        <f t="shared" si="37"/>
        <v>94</v>
      </c>
      <c r="AC194" s="203"/>
    </row>
    <row r="195" spans="1:29" s="202" customFormat="1" ht="30" customHeight="1" x14ac:dyDescent="0.25">
      <c r="A195" s="113" t="s">
        <v>34</v>
      </c>
      <c r="B195" s="73">
        <v>193</v>
      </c>
      <c r="C195" s="108" t="s">
        <v>199</v>
      </c>
      <c r="D195" s="108" t="s">
        <v>377</v>
      </c>
      <c r="E195" s="124" t="s">
        <v>615</v>
      </c>
      <c r="F195" s="82">
        <f t="shared" si="29"/>
        <v>2</v>
      </c>
      <c r="G195" s="45">
        <v>71</v>
      </c>
      <c r="H195" s="45">
        <v>7</v>
      </c>
      <c r="I195" s="90">
        <v>7</v>
      </c>
      <c r="J195" s="82">
        <f t="shared" si="30"/>
        <v>2</v>
      </c>
      <c r="K195" s="69">
        <v>98.412698412698404</v>
      </c>
      <c r="L195" s="82">
        <f t="shared" si="31"/>
        <v>4</v>
      </c>
      <c r="M195" s="126">
        <v>2</v>
      </c>
      <c r="N195" s="126">
        <v>2</v>
      </c>
      <c r="O195" s="68">
        <f t="shared" si="32"/>
        <v>4</v>
      </c>
      <c r="P195" s="43">
        <v>70</v>
      </c>
      <c r="Q195" s="43">
        <v>70</v>
      </c>
      <c r="R195" s="84">
        <f t="shared" si="33"/>
        <v>100</v>
      </c>
      <c r="S195" s="82">
        <f t="shared" si="34"/>
        <v>4</v>
      </c>
      <c r="T195" s="45">
        <v>109</v>
      </c>
      <c r="U195" s="45">
        <v>100</v>
      </c>
      <c r="V195" s="68">
        <f t="shared" si="35"/>
        <v>2</v>
      </c>
      <c r="W195" s="127">
        <v>16</v>
      </c>
      <c r="X195" s="127">
        <v>4</v>
      </c>
      <c r="Y195" s="72">
        <f t="shared" si="36"/>
        <v>18</v>
      </c>
      <c r="Z195" s="72">
        <f t="shared" si="37"/>
        <v>100</v>
      </c>
      <c r="AC195" s="203"/>
    </row>
    <row r="196" spans="1:29" s="202" customFormat="1" ht="30" customHeight="1" x14ac:dyDescent="0.25">
      <c r="A196" s="113" t="s">
        <v>34</v>
      </c>
      <c r="B196" s="73">
        <v>194</v>
      </c>
      <c r="C196" s="108" t="s">
        <v>649</v>
      </c>
      <c r="D196" s="108" t="s">
        <v>649</v>
      </c>
      <c r="E196" s="124" t="s">
        <v>615</v>
      </c>
      <c r="F196" s="82">
        <f t="shared" si="29"/>
        <v>2</v>
      </c>
      <c r="G196" s="45">
        <v>250</v>
      </c>
      <c r="H196" s="45">
        <v>12</v>
      </c>
      <c r="I196" s="90">
        <v>12</v>
      </c>
      <c r="J196" s="82">
        <f t="shared" si="30"/>
        <v>2</v>
      </c>
      <c r="K196" s="69">
        <v>87.301587301587304</v>
      </c>
      <c r="L196" s="82">
        <f t="shared" si="31"/>
        <v>3</v>
      </c>
      <c r="M196" s="126">
        <v>2</v>
      </c>
      <c r="N196" s="126">
        <v>2</v>
      </c>
      <c r="O196" s="68">
        <f t="shared" si="32"/>
        <v>4</v>
      </c>
      <c r="P196" s="43">
        <v>227</v>
      </c>
      <c r="Q196" s="43">
        <v>227</v>
      </c>
      <c r="R196" s="84">
        <f t="shared" si="33"/>
        <v>100</v>
      </c>
      <c r="S196" s="82">
        <f t="shared" si="34"/>
        <v>4</v>
      </c>
      <c r="T196" s="45">
        <v>270</v>
      </c>
      <c r="U196" s="45">
        <v>100</v>
      </c>
      <c r="V196" s="68">
        <f t="shared" si="35"/>
        <v>2</v>
      </c>
      <c r="W196" s="127">
        <v>30</v>
      </c>
      <c r="X196" s="127">
        <v>16</v>
      </c>
      <c r="Y196" s="72">
        <f t="shared" si="36"/>
        <v>17</v>
      </c>
      <c r="Z196" s="72">
        <f t="shared" si="37"/>
        <v>94</v>
      </c>
      <c r="AC196" s="203"/>
    </row>
    <row r="197" spans="1:29" s="202" customFormat="1" ht="30" customHeight="1" x14ac:dyDescent="0.25">
      <c r="A197" s="113" t="s">
        <v>34</v>
      </c>
      <c r="B197" s="73">
        <v>195</v>
      </c>
      <c r="C197" s="108" t="s">
        <v>559</v>
      </c>
      <c r="D197" s="108" t="s">
        <v>366</v>
      </c>
      <c r="E197" s="124" t="s">
        <v>615</v>
      </c>
      <c r="F197" s="82">
        <f t="shared" si="29"/>
        <v>2</v>
      </c>
      <c r="G197" s="45">
        <v>271</v>
      </c>
      <c r="H197" s="45">
        <v>11</v>
      </c>
      <c r="I197" s="90">
        <v>11</v>
      </c>
      <c r="J197" s="82">
        <f t="shared" si="30"/>
        <v>2</v>
      </c>
      <c r="K197" s="69">
        <v>93.650793650793645</v>
      </c>
      <c r="L197" s="82">
        <f t="shared" si="31"/>
        <v>4</v>
      </c>
      <c r="M197" s="126">
        <v>2</v>
      </c>
      <c r="N197" s="126">
        <v>2</v>
      </c>
      <c r="O197" s="68">
        <f t="shared" si="32"/>
        <v>4</v>
      </c>
      <c r="P197" s="43">
        <v>209</v>
      </c>
      <c r="Q197" s="43">
        <v>209</v>
      </c>
      <c r="R197" s="84">
        <f t="shared" si="33"/>
        <v>100</v>
      </c>
      <c r="S197" s="82">
        <f t="shared" si="34"/>
        <v>4</v>
      </c>
      <c r="T197" s="45">
        <v>333</v>
      </c>
      <c r="U197" s="45">
        <v>100</v>
      </c>
      <c r="V197" s="68">
        <f t="shared" si="35"/>
        <v>2</v>
      </c>
      <c r="W197" s="127">
        <v>167</v>
      </c>
      <c r="X197" s="127">
        <v>75</v>
      </c>
      <c r="Y197" s="72">
        <f t="shared" si="36"/>
        <v>18</v>
      </c>
      <c r="Z197" s="72">
        <f t="shared" si="37"/>
        <v>100</v>
      </c>
      <c r="AC197" s="203"/>
    </row>
    <row r="198" spans="1:29" s="202" customFormat="1" ht="30" customHeight="1" x14ac:dyDescent="0.25">
      <c r="A198" s="113" t="s">
        <v>34</v>
      </c>
      <c r="B198" s="73">
        <v>196</v>
      </c>
      <c r="C198" s="108" t="s">
        <v>560</v>
      </c>
      <c r="D198" s="108" t="s">
        <v>367</v>
      </c>
      <c r="E198" s="124" t="s">
        <v>615</v>
      </c>
      <c r="F198" s="82">
        <f t="shared" si="29"/>
        <v>2</v>
      </c>
      <c r="G198" s="45">
        <v>354</v>
      </c>
      <c r="H198" s="45">
        <v>15</v>
      </c>
      <c r="I198" s="90">
        <v>15</v>
      </c>
      <c r="J198" s="82">
        <f t="shared" si="30"/>
        <v>2</v>
      </c>
      <c r="K198" s="69">
        <v>88.888888888888886</v>
      </c>
      <c r="L198" s="82">
        <f t="shared" si="31"/>
        <v>3</v>
      </c>
      <c r="M198" s="126">
        <v>2</v>
      </c>
      <c r="N198" s="126">
        <v>2</v>
      </c>
      <c r="O198" s="68">
        <f t="shared" si="32"/>
        <v>4</v>
      </c>
      <c r="P198" s="43">
        <v>320</v>
      </c>
      <c r="Q198" s="43">
        <v>320</v>
      </c>
      <c r="R198" s="84">
        <f t="shared" si="33"/>
        <v>100</v>
      </c>
      <c r="S198" s="82">
        <f t="shared" si="34"/>
        <v>4</v>
      </c>
      <c r="T198" s="45">
        <v>360</v>
      </c>
      <c r="U198" s="45">
        <v>100</v>
      </c>
      <c r="V198" s="68">
        <f t="shared" si="35"/>
        <v>2</v>
      </c>
      <c r="W198" s="127">
        <v>47</v>
      </c>
      <c r="X198" s="127">
        <v>10</v>
      </c>
      <c r="Y198" s="72">
        <f t="shared" si="36"/>
        <v>17</v>
      </c>
      <c r="Z198" s="72">
        <f t="shared" si="37"/>
        <v>94</v>
      </c>
      <c r="AC198" s="203"/>
    </row>
  </sheetData>
  <autoFilter ref="A1:EY198">
    <sortState ref="A2:EZ198">
      <sortCondition descending="1" ref="Z1:Z198"/>
    </sortState>
  </autoFilter>
  <sortState ref="A1:AA199">
    <sortCondition descending="1" ref="Z3"/>
  </sortState>
  <phoneticPr fontId="11" type="noConversion"/>
  <pageMargins left="0.7" right="0.7" top="0.75" bottom="0.75" header="0.3" footer="0.3"/>
  <pageSetup paperSize="9" orientation="portrait"/>
  <ignoredErrors>
    <ignoredError sqref="O53:O59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Z16"/>
  <sheetViews>
    <sheetView zoomScale="65" zoomScaleNormal="65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D24" sqref="D24"/>
    </sheetView>
  </sheetViews>
  <sheetFormatPr defaultColWidth="8.85546875" defaultRowHeight="14.25" x14ac:dyDescent="0.2"/>
  <cols>
    <col min="1" max="1" width="25.42578125" style="145" customWidth="1"/>
    <col min="2" max="2" width="4.140625" style="145" customWidth="1"/>
    <col min="3" max="3" width="28.7109375" style="145" customWidth="1"/>
    <col min="4" max="4" width="28.85546875" style="145" customWidth="1"/>
    <col min="5" max="5" width="19.140625" style="145" customWidth="1"/>
    <col min="6" max="6" width="5.7109375" style="145" customWidth="1"/>
    <col min="7" max="7" width="13.85546875" style="145" customWidth="1"/>
    <col min="8" max="9" width="11.85546875" style="145" customWidth="1"/>
    <col min="10" max="10" width="5.7109375" style="145" customWidth="1"/>
    <col min="11" max="11" width="12.85546875" style="145" customWidth="1"/>
    <col min="12" max="12" width="5.7109375" style="145" customWidth="1"/>
    <col min="13" max="14" width="15.5703125" style="145" customWidth="1"/>
    <col min="15" max="15" width="6" style="145" customWidth="1"/>
    <col min="16" max="17" width="14.85546875" style="145" customWidth="1"/>
    <col min="18" max="18" width="9.42578125" style="145" customWidth="1"/>
    <col min="19" max="19" width="5.7109375" style="145" customWidth="1"/>
    <col min="20" max="20" width="14.85546875" style="145" customWidth="1"/>
    <col min="21" max="21" width="15.140625" style="145" customWidth="1"/>
    <col min="22" max="22" width="5.85546875" style="145" customWidth="1"/>
    <col min="23" max="24" width="13.28515625" style="145" bestFit="1" customWidth="1"/>
    <col min="25" max="25" width="7.85546875" style="145" customWidth="1"/>
    <col min="26" max="26" width="7.42578125" style="145" customWidth="1"/>
    <col min="27" max="16384" width="8.85546875" style="145"/>
  </cols>
  <sheetData>
    <row r="1" spans="1:26" ht="120" x14ac:dyDescent="0.2">
      <c r="A1" s="140" t="s">
        <v>35</v>
      </c>
      <c r="B1" s="141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47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ht="30" customHeight="1" x14ac:dyDescent="0.2">
      <c r="A3" s="107" t="s">
        <v>593</v>
      </c>
      <c r="B3" s="73">
        <v>1</v>
      </c>
      <c r="C3" s="108" t="s">
        <v>0</v>
      </c>
      <c r="D3" s="108" t="s">
        <v>244</v>
      </c>
      <c r="E3" s="73" t="s">
        <v>615</v>
      </c>
      <c r="F3" s="68">
        <f>IF(E3="25/26",2,0)</f>
        <v>2</v>
      </c>
      <c r="G3" s="125">
        <v>148</v>
      </c>
      <c r="H3" s="125">
        <v>8</v>
      </c>
      <c r="I3" s="90">
        <v>8</v>
      </c>
      <c r="J3" s="68">
        <f>IF(ABS((H3-I3)/I3)&lt;=0.1,2,IF(AND(ABS((H3-I3)/I3)&gt;0.1,ABS((H3-I3)/I3)&lt;=0.2),1,0))</f>
        <v>2</v>
      </c>
      <c r="K3" s="74">
        <v>100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134</v>
      </c>
      <c r="Q3" s="43">
        <v>134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125">
        <v>237</v>
      </c>
      <c r="U3" s="125">
        <v>100</v>
      </c>
      <c r="V3" s="68">
        <f>IF(U3&gt;=90,2,IF(U3&gt;=80,1,0))</f>
        <v>2</v>
      </c>
      <c r="W3" s="75">
        <v>39</v>
      </c>
      <c r="X3" s="75">
        <v>20</v>
      </c>
      <c r="Y3" s="72">
        <f>F3+J3+L3+O3+S3+V3</f>
        <v>18</v>
      </c>
      <c r="Z3" s="72">
        <f>ROUND(Y3/$Y$2*100,0)</f>
        <v>100</v>
      </c>
    </row>
    <row r="4" spans="1:26" ht="30" customHeight="1" x14ac:dyDescent="0.2">
      <c r="A4" s="107" t="s">
        <v>593</v>
      </c>
      <c r="B4" s="73">
        <v>3</v>
      </c>
      <c r="C4" s="108" t="s">
        <v>2</v>
      </c>
      <c r="D4" s="108" t="s">
        <v>242</v>
      </c>
      <c r="E4" s="73" t="s">
        <v>615</v>
      </c>
      <c r="F4" s="68">
        <f>IF(E4="25/26",2,0)</f>
        <v>2</v>
      </c>
      <c r="G4" s="125">
        <v>126</v>
      </c>
      <c r="H4" s="125">
        <v>6</v>
      </c>
      <c r="I4" s="90">
        <v>6</v>
      </c>
      <c r="J4" s="68">
        <f>IF(ABS((H4-I4)/I4)&lt;=0.1,2,IF(AND(ABS((H4-I4)/I4)&gt;0.1,ABS((H4-I4)/I4)&lt;=0.2),1,0))</f>
        <v>2</v>
      </c>
      <c r="K4" s="74">
        <v>100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107</v>
      </c>
      <c r="Q4" s="43">
        <v>107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125">
        <v>141</v>
      </c>
      <c r="U4" s="125">
        <v>100</v>
      </c>
      <c r="V4" s="68">
        <f>IF(U4&gt;=90,2,IF(U4&gt;=80,1,0))</f>
        <v>2</v>
      </c>
      <c r="W4" s="75">
        <v>69</v>
      </c>
      <c r="X4" s="75">
        <v>5</v>
      </c>
      <c r="Y4" s="72">
        <f>F4+J4+L4+O4+S4+V4</f>
        <v>18</v>
      </c>
      <c r="Z4" s="72">
        <f>ROUND(Y4/$Y$2*100,0)</f>
        <v>100</v>
      </c>
    </row>
    <row r="5" spans="1:26" ht="30" customHeight="1" x14ac:dyDescent="0.2">
      <c r="A5" s="107" t="s">
        <v>593</v>
      </c>
      <c r="B5" s="73">
        <v>4</v>
      </c>
      <c r="C5" s="108" t="s">
        <v>3</v>
      </c>
      <c r="D5" s="108" t="s">
        <v>262</v>
      </c>
      <c r="E5" s="73" t="s">
        <v>615</v>
      </c>
      <c r="F5" s="68">
        <f>IF(E5="25/26",2,0)</f>
        <v>2</v>
      </c>
      <c r="G5" s="125">
        <v>75</v>
      </c>
      <c r="H5" s="125">
        <v>4</v>
      </c>
      <c r="I5" s="90">
        <v>4</v>
      </c>
      <c r="J5" s="68">
        <f>IF(ABS((H5-I5)/I5)&lt;=0.1,2,IF(AND(ABS((H5-I5)/I5)&gt;0.1,ABS((H5-I5)/I5)&lt;=0.2),1,0))</f>
        <v>2</v>
      </c>
      <c r="K5" s="74">
        <v>100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73</v>
      </c>
      <c r="Q5" s="43">
        <v>73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45">
        <v>64</v>
      </c>
      <c r="U5" s="45">
        <v>100</v>
      </c>
      <c r="V5" s="68">
        <f>IF(U5&gt;=90,2,IF(U5&gt;=80,1,0))</f>
        <v>2</v>
      </c>
      <c r="W5" s="75">
        <v>51</v>
      </c>
      <c r="X5" s="75">
        <v>3</v>
      </c>
      <c r="Y5" s="72">
        <f>F5+J5+L5+O5+S5+V5</f>
        <v>18</v>
      </c>
      <c r="Z5" s="72">
        <f>ROUND(Y5/$Y$2*100,0)</f>
        <v>100</v>
      </c>
    </row>
    <row r="6" spans="1:26" ht="30" customHeight="1" x14ac:dyDescent="0.2">
      <c r="A6" s="107" t="s">
        <v>593</v>
      </c>
      <c r="B6" s="73">
        <v>5</v>
      </c>
      <c r="C6" s="108" t="s">
        <v>5</v>
      </c>
      <c r="D6" s="108" t="s">
        <v>266</v>
      </c>
      <c r="E6" s="73" t="s">
        <v>615</v>
      </c>
      <c r="F6" s="68">
        <f>IF(E6="25/26",2,0)</f>
        <v>2</v>
      </c>
      <c r="G6" s="45">
        <v>21</v>
      </c>
      <c r="H6" s="45">
        <v>2</v>
      </c>
      <c r="I6" s="67">
        <v>2</v>
      </c>
      <c r="J6" s="68">
        <f>IF(ABS((H6-I6)/I6)&lt;=0.1,2,IF(AND(ABS((H6-I6)/I6)&gt;0.1,ABS((H6-I6)/I6)&lt;=0.2),1,0))</f>
        <v>2</v>
      </c>
      <c r="K6" s="74">
        <v>100</v>
      </c>
      <c r="L6" s="68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43">
        <v>16</v>
      </c>
      <c r="Q6" s="43">
        <v>16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45">
        <v>21</v>
      </c>
      <c r="U6" s="45">
        <v>100</v>
      </c>
      <c r="V6" s="68">
        <f>IF(U6&gt;=90,2,IF(U6&gt;=80,1,0))</f>
        <v>2</v>
      </c>
      <c r="W6" s="75">
        <v>14</v>
      </c>
      <c r="X6" s="75">
        <v>2</v>
      </c>
      <c r="Y6" s="72">
        <f>F6+J6+L6+O6+S6+V6</f>
        <v>18</v>
      </c>
      <c r="Z6" s="72">
        <f>ROUND(Y6/$Y$2*100,0)</f>
        <v>100</v>
      </c>
    </row>
    <row r="7" spans="1:26" ht="30" customHeight="1" x14ac:dyDescent="0.2">
      <c r="A7" s="107" t="s">
        <v>593</v>
      </c>
      <c r="B7" s="73">
        <v>6</v>
      </c>
      <c r="C7" s="108" t="s">
        <v>4</v>
      </c>
      <c r="D7" s="108" t="s">
        <v>263</v>
      </c>
      <c r="E7" s="73" t="s">
        <v>615</v>
      </c>
      <c r="F7" s="68">
        <f>IF(E7="25/26",2,0)</f>
        <v>2</v>
      </c>
      <c r="G7" s="125">
        <v>31</v>
      </c>
      <c r="H7" s="125">
        <v>2</v>
      </c>
      <c r="I7" s="67">
        <v>2</v>
      </c>
      <c r="J7" s="68">
        <f>IF(ABS((H7-I7)/I7)&lt;=0.1,2,IF(AND(ABS((H7-I7)/I7)&gt;0.1,ABS((H7-I7)/I7)&lt;=0.2),1,0))</f>
        <v>2</v>
      </c>
      <c r="K7" s="74">
        <v>100</v>
      </c>
      <c r="L7" s="68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43">
        <v>31</v>
      </c>
      <c r="Q7" s="43">
        <v>31</v>
      </c>
      <c r="R7" s="71">
        <f>ROUND(Q7/P7*100,0)</f>
        <v>100</v>
      </c>
      <c r="S7" s="68">
        <f>IF(R7&gt;90,4,IF(AND(R7&gt;80,R7&lt;=90),3,IF(AND(R7&gt;=50,R7&lt;=80),2,IF(AND(R7&gt;=10,R7&lt;50),1,0))))</f>
        <v>4</v>
      </c>
      <c r="T7" s="125">
        <v>27</v>
      </c>
      <c r="U7" s="125">
        <v>100</v>
      </c>
      <c r="V7" s="68">
        <f>IF(U7&gt;=90,2,IF(U7&gt;=80,1,0))</f>
        <v>2</v>
      </c>
      <c r="W7" s="75">
        <v>76</v>
      </c>
      <c r="X7" s="75">
        <v>21</v>
      </c>
      <c r="Y7" s="72">
        <f>F7+J7+L7+O7+S7+V7</f>
        <v>18</v>
      </c>
      <c r="Z7" s="72">
        <f>ROUND(Y7/$Y$2*100,0)</f>
        <v>100</v>
      </c>
    </row>
    <row r="8" spans="1:26" ht="30" customHeight="1" x14ac:dyDescent="0.2">
      <c r="A8" s="107" t="s">
        <v>593</v>
      </c>
      <c r="B8" s="73">
        <v>7</v>
      </c>
      <c r="C8" s="108" t="s">
        <v>56</v>
      </c>
      <c r="D8" s="108" t="s">
        <v>243</v>
      </c>
      <c r="E8" s="73" t="s">
        <v>615</v>
      </c>
      <c r="F8" s="68">
        <f>IF(E8="25/26",2,0)</f>
        <v>2</v>
      </c>
      <c r="G8" s="125">
        <v>158</v>
      </c>
      <c r="H8" s="125">
        <v>9</v>
      </c>
      <c r="I8" s="90">
        <v>9</v>
      </c>
      <c r="J8" s="68">
        <f>IF(ABS((H8-I8)/I8)&lt;=0.1,2,IF(AND(ABS((H8-I8)/I8)&gt;0.1,ABS((H8-I8)/I8)&lt;=0.2),1,0))</f>
        <v>2</v>
      </c>
      <c r="K8" s="74">
        <v>100</v>
      </c>
      <c r="L8" s="68">
        <f>IF(K8&gt;90,4,IF(AND(K8&gt;80,K8&lt;=90),3,IF(AND(K8&gt;=50,K8&lt;=80),2,IF(AND(K8&gt;=10,K8&lt;50),1,0))))</f>
        <v>4</v>
      </c>
      <c r="M8" s="70">
        <v>2</v>
      </c>
      <c r="N8" s="70">
        <v>2</v>
      </c>
      <c r="O8" s="68">
        <f>SUM(M8:N8)</f>
        <v>4</v>
      </c>
      <c r="P8" s="43">
        <v>108</v>
      </c>
      <c r="Q8" s="43">
        <v>108</v>
      </c>
      <c r="R8" s="71">
        <f>ROUND(Q8/P8*100,0)</f>
        <v>100</v>
      </c>
      <c r="S8" s="68">
        <f>IF(R8&gt;90,4,IF(AND(R8&gt;80,R8&lt;=90),3,IF(AND(R8&gt;=50,R8&lt;=80),2,IF(AND(R8&gt;=10,R8&lt;50),1,0))))</f>
        <v>4</v>
      </c>
      <c r="T8" s="125">
        <v>223</v>
      </c>
      <c r="U8" s="125">
        <v>100</v>
      </c>
      <c r="V8" s="68">
        <f>IF(U8&gt;=90,2,IF(U8&gt;=80,1,0))</f>
        <v>2</v>
      </c>
      <c r="W8" s="75">
        <v>232</v>
      </c>
      <c r="X8" s="75">
        <v>14</v>
      </c>
      <c r="Y8" s="72">
        <f>F8+J8+L8+O8+S8+V8</f>
        <v>18</v>
      </c>
      <c r="Z8" s="72">
        <f>ROUND(Y8/$Y$2*100,0)</f>
        <v>100</v>
      </c>
    </row>
    <row r="9" spans="1:26" ht="30" customHeight="1" x14ac:dyDescent="0.2">
      <c r="A9" s="107" t="s">
        <v>593</v>
      </c>
      <c r="B9" s="73">
        <v>8</v>
      </c>
      <c r="C9" s="108" t="s">
        <v>434</v>
      </c>
      <c r="D9" s="108" t="s">
        <v>642</v>
      </c>
      <c r="E9" s="73" t="s">
        <v>615</v>
      </c>
      <c r="F9" s="68">
        <f>IF(E9="25/26",2,0)</f>
        <v>2</v>
      </c>
      <c r="G9" s="125">
        <v>180</v>
      </c>
      <c r="H9" s="125">
        <v>10</v>
      </c>
      <c r="I9" s="90">
        <v>10</v>
      </c>
      <c r="J9" s="68">
        <f>IF(ABS((H9-I9)/I9)&lt;=0.1,2,IF(AND(ABS((H9-I9)/I9)&gt;0.1,ABS((H9-I9)/I9)&lt;=0.2),1,0))</f>
        <v>2</v>
      </c>
      <c r="K9" s="74">
        <v>100</v>
      </c>
      <c r="L9" s="68">
        <f>IF(K9&gt;90,4,IF(AND(K9&gt;80,K9&lt;=90),3,IF(AND(K9&gt;=50,K9&lt;=80),2,IF(AND(K9&gt;=10,K9&lt;50),1,0))))</f>
        <v>4</v>
      </c>
      <c r="M9" s="70">
        <v>2</v>
      </c>
      <c r="N9" s="70">
        <v>2</v>
      </c>
      <c r="O9" s="68">
        <f>SUM(M9:N9)</f>
        <v>4</v>
      </c>
      <c r="P9" s="43">
        <v>157</v>
      </c>
      <c r="Q9" s="43">
        <v>157</v>
      </c>
      <c r="R9" s="71">
        <f>ROUND(Q9/P9*100,0)</f>
        <v>100</v>
      </c>
      <c r="S9" s="68">
        <f>IF(R9&gt;90,4,IF(AND(R9&gt;80,R9&lt;=90),3,IF(AND(R9&gt;=50,R9&lt;=80),2,IF(AND(R9&gt;=10,R9&lt;50),1,0))))</f>
        <v>4</v>
      </c>
      <c r="T9" s="125">
        <v>203</v>
      </c>
      <c r="U9" s="125">
        <v>100</v>
      </c>
      <c r="V9" s="68">
        <f>IF(U9&gt;=90,2,IF(U9&gt;=80,1,0))</f>
        <v>2</v>
      </c>
      <c r="W9" s="75">
        <v>240</v>
      </c>
      <c r="X9" s="75">
        <v>43</v>
      </c>
      <c r="Y9" s="72">
        <f>F9+J9+L9+O9+S9+V9</f>
        <v>18</v>
      </c>
      <c r="Z9" s="72">
        <f>ROUND(Y9/$Y$2*100,0)</f>
        <v>100</v>
      </c>
    </row>
    <row r="10" spans="1:26" ht="30" customHeight="1" x14ac:dyDescent="0.2">
      <c r="A10" s="107" t="s">
        <v>593</v>
      </c>
      <c r="B10" s="73">
        <v>9</v>
      </c>
      <c r="C10" s="108" t="s">
        <v>406</v>
      </c>
      <c r="D10" s="108" t="s">
        <v>407</v>
      </c>
      <c r="E10" s="73" t="s">
        <v>615</v>
      </c>
      <c r="F10" s="68">
        <f>IF(E10="25/26",2,0)</f>
        <v>2</v>
      </c>
      <c r="G10" s="125">
        <v>288</v>
      </c>
      <c r="H10" s="125">
        <v>12</v>
      </c>
      <c r="I10" s="67">
        <v>12</v>
      </c>
      <c r="J10" s="68">
        <f>IF(ABS((H10-I10)/I10)&lt;=0.1,2,IF(AND(ABS((H10-I10)/I10)&gt;0.1,ABS((H10-I10)/I10)&lt;=0.2),1,0))</f>
        <v>2</v>
      </c>
      <c r="K10" s="74">
        <v>100</v>
      </c>
      <c r="L10" s="68">
        <f>IF(K10&gt;90,4,IF(AND(K10&gt;80,K10&lt;=90),3,IF(AND(K10&gt;=50,K10&lt;=80),2,IF(AND(K10&gt;=10,K10&lt;50),1,0))))</f>
        <v>4</v>
      </c>
      <c r="M10" s="70">
        <v>2</v>
      </c>
      <c r="N10" s="70">
        <v>2</v>
      </c>
      <c r="O10" s="68">
        <f>SUM(M10:N10)</f>
        <v>4</v>
      </c>
      <c r="P10" s="43">
        <v>254</v>
      </c>
      <c r="Q10" s="43">
        <v>254</v>
      </c>
      <c r="R10" s="71">
        <f>ROUND(Q10/P10*100,0)</f>
        <v>100</v>
      </c>
      <c r="S10" s="68">
        <f>IF(R10&gt;90,4,IF(AND(R10&gt;80,R10&lt;=90),3,IF(AND(R10&gt;=50,R10&lt;=80),2,IF(AND(R10&gt;=10,R10&lt;50),1,0))))</f>
        <v>4</v>
      </c>
      <c r="T10" s="125">
        <v>386</v>
      </c>
      <c r="U10" s="125">
        <v>100</v>
      </c>
      <c r="V10" s="68">
        <f>IF(U10&gt;=90,2,IF(U10&gt;=80,1,0))</f>
        <v>2</v>
      </c>
      <c r="W10" s="75">
        <v>416</v>
      </c>
      <c r="X10" s="75">
        <v>28</v>
      </c>
      <c r="Y10" s="72">
        <f>F10+J10+L10+O10+S10+V10</f>
        <v>18</v>
      </c>
      <c r="Z10" s="72">
        <f>ROUND(Y10/$Y$2*100,0)</f>
        <v>100</v>
      </c>
    </row>
    <row r="11" spans="1:26" ht="30" customHeight="1" x14ac:dyDescent="0.2">
      <c r="A11" s="107" t="s">
        <v>593</v>
      </c>
      <c r="B11" s="73">
        <v>10</v>
      </c>
      <c r="C11" s="108" t="s">
        <v>6</v>
      </c>
      <c r="D11" s="108" t="s">
        <v>267</v>
      </c>
      <c r="E11" s="73" t="s">
        <v>615</v>
      </c>
      <c r="F11" s="68">
        <f>IF(E11="25/26",2,0)</f>
        <v>2</v>
      </c>
      <c r="G11" s="125">
        <v>29</v>
      </c>
      <c r="H11" s="125">
        <v>2</v>
      </c>
      <c r="I11" s="67">
        <v>2</v>
      </c>
      <c r="J11" s="68">
        <f>IF(ABS((H11-I11)/I11)&lt;=0.1,2,IF(AND(ABS((H11-I11)/I11)&gt;0.1,ABS((H11-I11)/I11)&lt;=0.2),1,0))</f>
        <v>2</v>
      </c>
      <c r="K11" s="74">
        <v>100</v>
      </c>
      <c r="L11" s="68">
        <f>IF(K11&gt;90,4,IF(AND(K11&gt;80,K11&lt;=90),3,IF(AND(K11&gt;=50,K11&lt;=80),2,IF(AND(K11&gt;=10,K11&lt;50),1,0))))</f>
        <v>4</v>
      </c>
      <c r="M11" s="70">
        <v>2</v>
      </c>
      <c r="N11" s="70">
        <v>2</v>
      </c>
      <c r="O11" s="68">
        <f>SUM(M11:N11)</f>
        <v>4</v>
      </c>
      <c r="P11" s="43">
        <v>27</v>
      </c>
      <c r="Q11" s="43">
        <v>27</v>
      </c>
      <c r="R11" s="71">
        <f>ROUND(Q11/P11*100,0)</f>
        <v>100</v>
      </c>
      <c r="S11" s="68">
        <f>IF(R11&gt;90,4,IF(AND(R11&gt;80,R11&lt;=90),3,IF(AND(R11&gt;=50,R11&lt;=80),2,IF(AND(R11&gt;=10,R11&lt;50),1,0))))</f>
        <v>4</v>
      </c>
      <c r="T11" s="125">
        <v>25</v>
      </c>
      <c r="U11" s="125">
        <v>100</v>
      </c>
      <c r="V11" s="68">
        <f>IF(U11&gt;=90,2,IF(U11&gt;=80,1,0))</f>
        <v>2</v>
      </c>
      <c r="W11" s="75">
        <v>39</v>
      </c>
      <c r="X11" s="75">
        <v>1</v>
      </c>
      <c r="Y11" s="72">
        <f>F11+J11+L11+O11+S11+V11</f>
        <v>18</v>
      </c>
      <c r="Z11" s="72">
        <f>ROUND(Y11/$Y$2*100,0)</f>
        <v>100</v>
      </c>
    </row>
    <row r="12" spans="1:26" ht="30" customHeight="1" x14ac:dyDescent="0.2">
      <c r="A12" s="107" t="s">
        <v>593</v>
      </c>
      <c r="B12" s="73">
        <v>11</v>
      </c>
      <c r="C12" s="108" t="s">
        <v>616</v>
      </c>
      <c r="D12" s="108" t="s">
        <v>617</v>
      </c>
      <c r="E12" s="73" t="s">
        <v>615</v>
      </c>
      <c r="F12" s="68">
        <f>IF(E12="25/26",2,0)</f>
        <v>2</v>
      </c>
      <c r="G12" s="125">
        <v>102</v>
      </c>
      <c r="H12" s="125">
        <v>5</v>
      </c>
      <c r="I12" s="90">
        <v>5</v>
      </c>
      <c r="J12" s="68">
        <f>IF(ABS((H12-I12)/I12)&lt;=0.1,2,IF(AND(ABS((H12-I12)/I12)&gt;0.1,ABS((H12-I12)/I12)&lt;=0.2),1,0))</f>
        <v>2</v>
      </c>
      <c r="K12" s="74">
        <v>100</v>
      </c>
      <c r="L12" s="68">
        <f>IF(K12&gt;90,4,IF(AND(K12&gt;80,K12&lt;=90),3,IF(AND(K12&gt;=50,K12&lt;=80),2,IF(AND(K12&gt;=10,K12&lt;50),1,0))))</f>
        <v>4</v>
      </c>
      <c r="M12" s="70">
        <v>2</v>
      </c>
      <c r="N12" s="70">
        <v>2</v>
      </c>
      <c r="O12" s="68">
        <f>SUM(M12:N12)</f>
        <v>4</v>
      </c>
      <c r="P12" s="43">
        <v>101</v>
      </c>
      <c r="Q12" s="43">
        <v>101</v>
      </c>
      <c r="R12" s="48">
        <f>ROUND(Q12/P12*100,0)</f>
        <v>100</v>
      </c>
      <c r="S12" s="68">
        <f>IF(R12&gt;90,4,IF(AND(R12&gt;80,R12&lt;=90),3,IF(AND(R12&gt;=50,R12&lt;=80),2,IF(AND(R12&gt;=10,R12&lt;50),1,0))))</f>
        <v>4</v>
      </c>
      <c r="T12" s="125">
        <v>138</v>
      </c>
      <c r="U12" s="125">
        <v>100</v>
      </c>
      <c r="V12" s="68">
        <f>IF(U12&gt;=90,2,IF(U12&gt;=80,1,0))</f>
        <v>2</v>
      </c>
      <c r="W12" s="75">
        <v>20</v>
      </c>
      <c r="X12" s="75">
        <v>6</v>
      </c>
      <c r="Y12" s="72">
        <f>F12+J12+L12+O12+S12+V12</f>
        <v>18</v>
      </c>
      <c r="Z12" s="72">
        <f>ROUND(Y12/$Y$2*100,0)</f>
        <v>100</v>
      </c>
    </row>
    <row r="13" spans="1:26" ht="30" customHeight="1" x14ac:dyDescent="0.2">
      <c r="A13" s="107" t="s">
        <v>593</v>
      </c>
      <c r="B13" s="73">
        <v>2</v>
      </c>
      <c r="C13" s="133" t="s">
        <v>1</v>
      </c>
      <c r="D13" s="119" t="s">
        <v>264</v>
      </c>
      <c r="E13" s="73" t="s">
        <v>615</v>
      </c>
      <c r="F13" s="68">
        <f>IF(E13="25/26",2,0)</f>
        <v>2</v>
      </c>
      <c r="G13" s="125">
        <v>196</v>
      </c>
      <c r="H13" s="125">
        <v>8</v>
      </c>
      <c r="I13" s="90">
        <v>8</v>
      </c>
      <c r="J13" s="68">
        <f>IF(ABS((H13-I13)/I13)&lt;=0.1,2,IF(AND(ABS((H13-I13)/I13)&gt;0.1,ABS((H13-I13)/I13)&lt;=0.2),1,0))</f>
        <v>2</v>
      </c>
      <c r="K13" s="74">
        <v>83.333333333333343</v>
      </c>
      <c r="L13" s="68">
        <f>IF(K13&gt;90,4,IF(AND(K13&gt;80,K13&lt;=90),3,IF(AND(K13&gt;=50,K13&lt;=80),2,IF(AND(K13&gt;=10,K13&lt;50),1,0))))</f>
        <v>3</v>
      </c>
      <c r="M13" s="70">
        <v>2</v>
      </c>
      <c r="N13" s="70">
        <v>2</v>
      </c>
      <c r="O13" s="68">
        <f>SUM(M13:N13)</f>
        <v>4</v>
      </c>
      <c r="P13" s="43">
        <v>175</v>
      </c>
      <c r="Q13" s="43">
        <v>175</v>
      </c>
      <c r="R13" s="48">
        <f>ROUND(Q13/P13*100,0)</f>
        <v>100</v>
      </c>
      <c r="S13" s="68">
        <f>IF(R13&gt;90,4,IF(AND(R13&gt;80,R13&lt;=90),3,IF(AND(R13&gt;=50,R13&lt;=80),2,IF(AND(R13&gt;=10,R13&lt;50),1,0))))</f>
        <v>4</v>
      </c>
      <c r="T13" s="125">
        <v>185</v>
      </c>
      <c r="U13" s="125">
        <v>100</v>
      </c>
      <c r="V13" s="68">
        <f>IF(U13&gt;=90,2,IF(U13&gt;=80,1,0))</f>
        <v>2</v>
      </c>
      <c r="W13" s="75">
        <v>20</v>
      </c>
      <c r="X13" s="75">
        <v>1</v>
      </c>
      <c r="Y13" s="72">
        <f>F13+J13+L13+O13+S13+V13</f>
        <v>17</v>
      </c>
      <c r="Z13" s="72">
        <f>ROUND(Y13/$Y$2*100,0)</f>
        <v>94</v>
      </c>
    </row>
    <row r="14" spans="1:26" s="33" customFormat="1" x14ac:dyDescent="0.2">
      <c r="C14" s="157" t="s">
        <v>51</v>
      </c>
      <c r="D14" s="158"/>
      <c r="F14" s="11"/>
      <c r="G14" s="36">
        <f>SUM(G3:G13)</f>
        <v>1354</v>
      </c>
      <c r="H14" s="34">
        <f>SUM(H3:H13)</f>
        <v>68</v>
      </c>
      <c r="I14" s="34">
        <f>SUM(I3:I13)</f>
        <v>68</v>
      </c>
      <c r="J14" s="11"/>
      <c r="K14" s="35"/>
      <c r="L14" s="11"/>
      <c r="M14" s="32"/>
      <c r="N14" s="32"/>
      <c r="O14" s="145"/>
      <c r="S14" s="11"/>
    </row>
    <row r="15" spans="1:26" ht="15" thickBot="1" x14ac:dyDescent="0.25"/>
    <row r="16" spans="1:26" ht="15" thickBot="1" x14ac:dyDescent="0.25">
      <c r="D16" s="120"/>
      <c r="U16" s="162" t="s">
        <v>50</v>
      </c>
      <c r="V16" s="163"/>
      <c r="W16" s="163"/>
      <c r="X16" s="163"/>
      <c r="Y16" s="9">
        <f>AVERAGE(Y3:Y13)</f>
        <v>17.90909090909091</v>
      </c>
      <c r="Z16" s="10">
        <f>ROUND(Y16/$Y$2*100,0)</f>
        <v>99</v>
      </c>
    </row>
  </sheetData>
  <autoFilter ref="A1:Z14">
    <sortState ref="A2:Z14">
      <sortCondition descending="1" ref="Z3"/>
    </sortState>
  </autoFilter>
  <sortState ref="A1:AA14">
    <sortCondition descending="1" ref="Z3"/>
  </sortState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14999847407452621"/>
  </sheetPr>
  <dimension ref="A1:Z16"/>
  <sheetViews>
    <sheetView zoomScale="65" zoomScaleNormal="65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Q28" sqref="Q28"/>
    </sheetView>
  </sheetViews>
  <sheetFormatPr defaultColWidth="8.85546875" defaultRowHeight="14.25" x14ac:dyDescent="0.2"/>
  <cols>
    <col min="1" max="1" width="31.42578125" style="145" customWidth="1"/>
    <col min="2" max="2" width="5.28515625" style="145" customWidth="1"/>
    <col min="3" max="3" width="32.7109375" style="145" customWidth="1"/>
    <col min="4" max="4" width="34.140625" style="145" customWidth="1"/>
    <col min="5" max="5" width="18.85546875" style="145" customWidth="1"/>
    <col min="6" max="6" width="5.7109375" style="145" customWidth="1"/>
    <col min="7" max="7" width="14.7109375" style="145" customWidth="1"/>
    <col min="8" max="8" width="12.42578125" style="145" customWidth="1"/>
    <col min="9" max="9" width="13.28515625" style="145" customWidth="1"/>
    <col min="10" max="10" width="9" style="145" customWidth="1"/>
    <col min="11" max="11" width="13" style="145" customWidth="1"/>
    <col min="12" max="12" width="5.7109375" style="145" customWidth="1"/>
    <col min="13" max="14" width="16.85546875" style="145" customWidth="1"/>
    <col min="15" max="15" width="5.7109375" style="145" customWidth="1"/>
    <col min="16" max="16" width="15.7109375" style="145" customWidth="1"/>
    <col min="17" max="17" width="14.85546875" style="145" customWidth="1"/>
    <col min="18" max="18" width="8.85546875" style="145" customWidth="1"/>
    <col min="19" max="19" width="6.28515625" style="145" customWidth="1"/>
    <col min="20" max="20" width="12.42578125" style="145" customWidth="1"/>
    <col min="21" max="21" width="11.85546875" style="145" customWidth="1"/>
    <col min="22" max="22" width="7.42578125" style="145" customWidth="1"/>
    <col min="23" max="23" width="13.85546875" style="145" customWidth="1"/>
    <col min="24" max="24" width="14.42578125" style="145" customWidth="1"/>
    <col min="25" max="25" width="7.28515625" style="145" customWidth="1"/>
    <col min="26" max="26" width="7.7109375" style="145" customWidth="1"/>
    <col min="27" max="16384" width="8.85546875" style="145"/>
  </cols>
  <sheetData>
    <row r="1" spans="1:26" ht="150.75" x14ac:dyDescent="0.2">
      <c r="A1" s="140" t="s">
        <v>35</v>
      </c>
      <c r="B1" s="141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47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ht="30" customHeight="1" x14ac:dyDescent="0.2">
      <c r="A3" s="107" t="s">
        <v>594</v>
      </c>
      <c r="B3" s="73">
        <v>1</v>
      </c>
      <c r="C3" s="108" t="s">
        <v>8</v>
      </c>
      <c r="D3" s="108" t="s">
        <v>249</v>
      </c>
      <c r="E3" s="73" t="s">
        <v>615</v>
      </c>
      <c r="F3" s="68">
        <f>IF(E3="25/26",2,0)</f>
        <v>2</v>
      </c>
      <c r="G3" s="125">
        <v>69</v>
      </c>
      <c r="H3" s="125">
        <v>5</v>
      </c>
      <c r="I3" s="67">
        <v>5</v>
      </c>
      <c r="J3" s="68">
        <f>IF(ABS((H3-I3)/I3)&lt;=0.1,2,IF(AND(ABS((H3-I3)/I3)&gt;0.1,ABS((H3-I3)/I3)&lt;=0.2),1,0))</f>
        <v>2</v>
      </c>
      <c r="K3" s="69">
        <v>100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69</v>
      </c>
      <c r="Q3" s="43">
        <v>69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125">
        <v>61</v>
      </c>
      <c r="U3" s="125">
        <v>100</v>
      </c>
      <c r="V3" s="68">
        <f>IF(U3&gt;=90,2,IF(U3&gt;=80,1,0))</f>
        <v>2</v>
      </c>
      <c r="W3" s="45">
        <v>151</v>
      </c>
      <c r="X3" s="45">
        <v>35</v>
      </c>
      <c r="Y3" s="72">
        <f>F3+J3+L3+O3+S3+V3</f>
        <v>18</v>
      </c>
      <c r="Z3" s="72">
        <f>ROUND(Y3/$Y$2*100,0)</f>
        <v>100</v>
      </c>
    </row>
    <row r="4" spans="1:26" ht="30" customHeight="1" x14ac:dyDescent="0.2">
      <c r="A4" s="107" t="s">
        <v>594</v>
      </c>
      <c r="B4" s="73">
        <v>4</v>
      </c>
      <c r="C4" s="108" t="s">
        <v>11</v>
      </c>
      <c r="D4" s="108" t="s">
        <v>260</v>
      </c>
      <c r="E4" s="73" t="s">
        <v>615</v>
      </c>
      <c r="F4" s="68">
        <f>IF(E4="25/26",2,0)</f>
        <v>2</v>
      </c>
      <c r="G4" s="125">
        <v>156</v>
      </c>
      <c r="H4" s="125">
        <v>8</v>
      </c>
      <c r="I4" s="67">
        <v>8</v>
      </c>
      <c r="J4" s="68">
        <f>IF(ABS((H4-I4)/I4)&lt;=0.1,2,IF(AND(ABS((H4-I4)/I4)&gt;0.1,ABS((H4-I4)/I4)&lt;=0.2),1,0))</f>
        <v>2</v>
      </c>
      <c r="K4" s="69">
        <v>100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108</v>
      </c>
      <c r="Q4" s="43">
        <v>108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125">
        <v>192</v>
      </c>
      <c r="U4" s="125">
        <v>100</v>
      </c>
      <c r="V4" s="68">
        <f>IF(U4&gt;=90,2,IF(U4&gt;=80,1,0))</f>
        <v>2</v>
      </c>
      <c r="W4" s="45">
        <v>55</v>
      </c>
      <c r="X4" s="45">
        <v>5</v>
      </c>
      <c r="Y4" s="72">
        <f>F4+J4+L4+O4+S4+V4</f>
        <v>18</v>
      </c>
      <c r="Z4" s="72">
        <f>ROUND(Y4/$Y$2*100,0)</f>
        <v>100</v>
      </c>
    </row>
    <row r="5" spans="1:26" ht="30" customHeight="1" x14ac:dyDescent="0.2">
      <c r="A5" s="107" t="s">
        <v>594</v>
      </c>
      <c r="B5" s="73">
        <v>7</v>
      </c>
      <c r="C5" s="108" t="s">
        <v>9</v>
      </c>
      <c r="D5" s="108" t="s">
        <v>261</v>
      </c>
      <c r="E5" s="73" t="s">
        <v>615</v>
      </c>
      <c r="F5" s="68">
        <f>IF(E5="25/26",2,0)</f>
        <v>2</v>
      </c>
      <c r="G5" s="125">
        <v>45</v>
      </c>
      <c r="H5" s="125">
        <v>4</v>
      </c>
      <c r="I5" s="67">
        <v>4</v>
      </c>
      <c r="J5" s="68">
        <f>IF(ABS((H5-I5)/I5)&lt;=0.1,2,IF(AND(ABS((H5-I5)/I5)&gt;0.1,ABS((H5-I5)/I5)&lt;=0.2),1,0))</f>
        <v>2</v>
      </c>
      <c r="K5" s="69">
        <v>100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45</v>
      </c>
      <c r="Q5" s="43">
        <v>45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125">
        <v>35</v>
      </c>
      <c r="U5" s="125">
        <v>100</v>
      </c>
      <c r="V5" s="68">
        <f>IF(U5&gt;=90,2,IF(U5&gt;=80,1,0))</f>
        <v>2</v>
      </c>
      <c r="W5" s="45">
        <v>26</v>
      </c>
      <c r="X5" s="45">
        <v>4</v>
      </c>
      <c r="Y5" s="72">
        <f>F5+J5+L5+O5+S5+V5</f>
        <v>18</v>
      </c>
      <c r="Z5" s="72">
        <f>ROUND(Y5/$Y$2*100,0)</f>
        <v>100</v>
      </c>
    </row>
    <row r="6" spans="1:26" ht="30" customHeight="1" x14ac:dyDescent="0.2">
      <c r="A6" s="107" t="s">
        <v>594</v>
      </c>
      <c r="B6" s="73">
        <v>3</v>
      </c>
      <c r="C6" s="108" t="s">
        <v>7</v>
      </c>
      <c r="D6" s="108" t="s">
        <v>259</v>
      </c>
      <c r="E6" s="73" t="s">
        <v>615</v>
      </c>
      <c r="F6" s="68">
        <f>IF(E6="25/26",2,0)</f>
        <v>2</v>
      </c>
      <c r="G6" s="125">
        <v>182</v>
      </c>
      <c r="H6" s="125">
        <v>12</v>
      </c>
      <c r="I6" s="90">
        <v>12</v>
      </c>
      <c r="J6" s="68">
        <f>IF(ABS((H6-I6)/I6)&lt;=0.1,2,IF(AND(ABS((H6-I6)/I6)&gt;0.1,ABS((H6-I6)/I6)&lt;=0.2),1,0))</f>
        <v>2</v>
      </c>
      <c r="K6" s="69">
        <v>83.333333333333343</v>
      </c>
      <c r="L6" s="68">
        <f>IF(K6&gt;90,4,IF(AND(K6&gt;80,K6&lt;=90),3,IF(AND(K6&gt;=50,K6&lt;=80),2,IF(AND(K6&gt;=10,K6&lt;50),1,0))))</f>
        <v>3</v>
      </c>
      <c r="M6" s="70">
        <v>2</v>
      </c>
      <c r="N6" s="70">
        <v>2</v>
      </c>
      <c r="O6" s="68">
        <f>SUM(M6:N6)</f>
        <v>4</v>
      </c>
      <c r="P6" s="43">
        <v>181</v>
      </c>
      <c r="Q6" s="43">
        <v>181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125">
        <v>221</v>
      </c>
      <c r="U6" s="125">
        <v>99</v>
      </c>
      <c r="V6" s="68">
        <f>IF(U6&gt;=90,2,IF(U6&gt;=80,1,0))</f>
        <v>2</v>
      </c>
      <c r="W6" s="75">
        <v>11</v>
      </c>
      <c r="X6" s="45">
        <v>2</v>
      </c>
      <c r="Y6" s="72">
        <f>F6+J6+L6+O6+S6+V6</f>
        <v>17</v>
      </c>
      <c r="Z6" s="72">
        <f>ROUND(Y6/$Y$2*100,0)</f>
        <v>94</v>
      </c>
    </row>
    <row r="7" spans="1:26" ht="30" customHeight="1" x14ac:dyDescent="0.2">
      <c r="A7" s="107" t="s">
        <v>594</v>
      </c>
      <c r="B7" s="73">
        <v>2</v>
      </c>
      <c r="C7" s="108" t="s">
        <v>12</v>
      </c>
      <c r="D7" s="108" t="s">
        <v>250</v>
      </c>
      <c r="E7" s="73" t="s">
        <v>615</v>
      </c>
      <c r="F7" s="68">
        <f>IF(E7="25/26",2,0)</f>
        <v>2</v>
      </c>
      <c r="G7" s="125">
        <v>39</v>
      </c>
      <c r="H7" s="125">
        <v>4</v>
      </c>
      <c r="I7" s="90">
        <v>4</v>
      </c>
      <c r="J7" s="68">
        <f>IF(ABS((H7-I7)/I7)&lt;=0.1,2,IF(AND(ABS((H7-I7)/I7)&gt;0.1,ABS((H7-I7)/I7)&lt;=0.2),1,0))</f>
        <v>2</v>
      </c>
      <c r="K7" s="69">
        <v>100</v>
      </c>
      <c r="L7" s="68">
        <f>IF(K7&gt;90,4,IF(AND(K7&gt;80,K7&lt;=90),3,IF(AND(K7&gt;=50,K7&lt;=80),2,IF(AND(K7&gt;=10,K7&lt;50),1,0))))</f>
        <v>4</v>
      </c>
      <c r="M7" s="70">
        <v>0</v>
      </c>
      <c r="N7" s="70">
        <v>2</v>
      </c>
      <c r="O7" s="68">
        <f>SUM(M7:N7)</f>
        <v>2</v>
      </c>
      <c r="P7" s="43">
        <v>28</v>
      </c>
      <c r="Q7" s="43">
        <v>28</v>
      </c>
      <c r="R7" s="71">
        <f>ROUND(Q7/P7*100,0)</f>
        <v>100</v>
      </c>
      <c r="S7" s="68">
        <f>IF(R7&gt;90,4,IF(AND(R7&gt;80,R7&lt;=90),3,IF(AND(R7&gt;=50,R7&lt;=80),2,IF(AND(R7&gt;=10,R7&lt;50),1,0))))</f>
        <v>4</v>
      </c>
      <c r="T7" s="125">
        <v>32</v>
      </c>
      <c r="U7" s="125">
        <v>100</v>
      </c>
      <c r="V7" s="68">
        <f>IF(U7&gt;=90,2,IF(U7&gt;=80,1,0))</f>
        <v>2</v>
      </c>
      <c r="W7" s="75">
        <v>19</v>
      </c>
      <c r="X7" s="45">
        <v>7</v>
      </c>
      <c r="Y7" s="72">
        <f>F7+J7+L7+O7+S7+V7</f>
        <v>16</v>
      </c>
      <c r="Z7" s="72">
        <f>ROUND(Y7/$Y$2*100,0)</f>
        <v>89</v>
      </c>
    </row>
    <row r="8" spans="1:26" ht="30" customHeight="1" x14ac:dyDescent="0.2">
      <c r="A8" s="107" t="s">
        <v>594</v>
      </c>
      <c r="B8" s="73">
        <v>5</v>
      </c>
      <c r="C8" s="108" t="s">
        <v>582</v>
      </c>
      <c r="D8" s="108" t="s">
        <v>257</v>
      </c>
      <c r="E8" s="73" t="s">
        <v>615</v>
      </c>
      <c r="F8" s="68">
        <f>IF(E8="25/26",2,0)</f>
        <v>2</v>
      </c>
      <c r="G8" s="125">
        <v>119</v>
      </c>
      <c r="H8" s="125">
        <v>6</v>
      </c>
      <c r="I8" s="67">
        <v>6</v>
      </c>
      <c r="J8" s="68">
        <f>IF(ABS((H8-I8)/I8)&lt;=0.1,2,IF(AND(ABS((H8-I8)/I8)&gt;0.1,ABS((H8-I8)/I8)&lt;=0.2),1,0))</f>
        <v>2</v>
      </c>
      <c r="K8" s="69">
        <v>50</v>
      </c>
      <c r="L8" s="68">
        <f>IF(K8&gt;90,4,IF(AND(K8&gt;80,K8&lt;=90),3,IF(AND(K8&gt;=50,K8&lt;=80),2,IF(AND(K8&gt;=10,K8&lt;50),1,0))))</f>
        <v>2</v>
      </c>
      <c r="M8" s="70">
        <v>2</v>
      </c>
      <c r="N8" s="70">
        <v>2</v>
      </c>
      <c r="O8" s="68">
        <f>SUM(M8:N8)</f>
        <v>4</v>
      </c>
      <c r="P8" s="43">
        <v>118</v>
      </c>
      <c r="Q8" s="43">
        <v>118</v>
      </c>
      <c r="R8" s="71">
        <f>ROUND(Q8/P8*100,0)</f>
        <v>100</v>
      </c>
      <c r="S8" s="68">
        <f>IF(R8&gt;90,4,IF(AND(R8&gt;80,R8&lt;=90),3,IF(AND(R8&gt;=50,R8&lt;=80),2,IF(AND(R8&gt;=10,R8&lt;50),1,0))))</f>
        <v>4</v>
      </c>
      <c r="T8" s="125">
        <v>140</v>
      </c>
      <c r="U8" s="125">
        <v>100</v>
      </c>
      <c r="V8" s="68">
        <f>IF(U8&gt;=90,2,IF(U8&gt;=80,1,0))</f>
        <v>2</v>
      </c>
      <c r="W8" s="45">
        <v>85</v>
      </c>
      <c r="X8" s="45">
        <v>13</v>
      </c>
      <c r="Y8" s="72">
        <f>F8+J8+L8+O8+S8+V8</f>
        <v>16</v>
      </c>
      <c r="Z8" s="72">
        <f>ROUND(Y8/$Y$2*100,0)</f>
        <v>89</v>
      </c>
    </row>
    <row r="9" spans="1:26" ht="30" customHeight="1" x14ac:dyDescent="0.2">
      <c r="A9" s="107" t="s">
        <v>594</v>
      </c>
      <c r="B9" s="73">
        <v>9</v>
      </c>
      <c r="C9" s="108" t="s">
        <v>583</v>
      </c>
      <c r="D9" s="108" t="s">
        <v>256</v>
      </c>
      <c r="E9" s="73" t="s">
        <v>615</v>
      </c>
      <c r="F9" s="68">
        <f>IF(E9="25/26",2,0)</f>
        <v>2</v>
      </c>
      <c r="G9" s="125">
        <v>200</v>
      </c>
      <c r="H9" s="125">
        <v>10</v>
      </c>
      <c r="I9" s="67">
        <v>10</v>
      </c>
      <c r="J9" s="68">
        <f>IF(ABS((H9-I9)/I9)&lt;=0.1,2,IF(AND(ABS((H9-I9)/I9)&gt;0.1,ABS((H9-I9)/I9)&lt;=0.2),1,0))</f>
        <v>2</v>
      </c>
      <c r="K9" s="69">
        <v>91.666666666666657</v>
      </c>
      <c r="L9" s="68">
        <f>IF(K9&gt;90,4,IF(AND(K9&gt;80,K9&lt;=90),3,IF(AND(K9&gt;=50,K9&lt;=80),2,IF(AND(K9&gt;=10,K9&lt;50),1,0))))</f>
        <v>4</v>
      </c>
      <c r="M9" s="70">
        <v>0</v>
      </c>
      <c r="N9" s="70">
        <v>2</v>
      </c>
      <c r="O9" s="68">
        <f>SUM(M9:N9)</f>
        <v>2</v>
      </c>
      <c r="P9" s="43">
        <v>183</v>
      </c>
      <c r="Q9" s="43">
        <v>183</v>
      </c>
      <c r="R9" s="71">
        <f>ROUND(Q9/P9*100,0)</f>
        <v>100</v>
      </c>
      <c r="S9" s="68">
        <f>IF(R9&gt;90,4,IF(AND(R9&gt;80,R9&lt;=90),3,IF(AND(R9&gt;=50,R9&lt;=80),2,IF(AND(R9&gt;=10,R9&lt;50),1,0))))</f>
        <v>4</v>
      </c>
      <c r="T9" s="125">
        <v>216</v>
      </c>
      <c r="U9" s="125">
        <v>100</v>
      </c>
      <c r="V9" s="68">
        <f>IF(U9&gt;=90,2,IF(U9&gt;=80,1,0))</f>
        <v>2</v>
      </c>
      <c r="W9" s="45">
        <v>34</v>
      </c>
      <c r="X9" s="45">
        <v>1</v>
      </c>
      <c r="Y9" s="72">
        <f>F9+J9+L9+O9+S9+V9</f>
        <v>16</v>
      </c>
      <c r="Z9" s="72">
        <f>ROUND(Y9/$Y$2*100,0)</f>
        <v>89</v>
      </c>
    </row>
    <row r="10" spans="1:26" ht="30" customHeight="1" x14ac:dyDescent="0.2">
      <c r="A10" s="107" t="s">
        <v>594</v>
      </c>
      <c r="B10" s="73">
        <v>11</v>
      </c>
      <c r="C10" s="108" t="s">
        <v>14</v>
      </c>
      <c r="D10" s="108" t="s">
        <v>269</v>
      </c>
      <c r="E10" s="73" t="s">
        <v>615</v>
      </c>
      <c r="F10" s="68">
        <f>IF(E10="25/26",2,0)</f>
        <v>2</v>
      </c>
      <c r="G10" s="125">
        <v>12</v>
      </c>
      <c r="H10" s="125">
        <v>1</v>
      </c>
      <c r="I10" s="67">
        <v>1</v>
      </c>
      <c r="J10" s="68">
        <f>IF(ABS((H10-I10)/I10)&lt;=0.1,2,IF(AND(ABS((H10-I10)/I10)&gt;0.1,ABS((H10-I10)/I10)&lt;=0.2),1,0))</f>
        <v>2</v>
      </c>
      <c r="K10" s="69">
        <v>91.666666666666657</v>
      </c>
      <c r="L10" s="68">
        <f>IF(K10&gt;90,4,IF(AND(K10&gt;80,K10&lt;=90),3,IF(AND(K10&gt;=50,K10&lt;=80),2,IF(AND(K10&gt;=10,K10&lt;50),1,0))))</f>
        <v>4</v>
      </c>
      <c r="M10" s="70">
        <v>2</v>
      </c>
      <c r="N10" s="70">
        <v>1</v>
      </c>
      <c r="O10" s="68">
        <f>SUM(M10:N10)</f>
        <v>3</v>
      </c>
      <c r="P10" s="43">
        <v>12</v>
      </c>
      <c r="Q10" s="43">
        <v>12</v>
      </c>
      <c r="R10" s="71">
        <f>ROUND(Q10/P10*100,0)</f>
        <v>100</v>
      </c>
      <c r="S10" s="68">
        <f>IF(R10&gt;90,4,IF(AND(R10&gt;80,R10&lt;=90),3,IF(AND(R10&gt;=50,R10&lt;=80),2,IF(AND(R10&gt;=10,R10&lt;50),1,0))))</f>
        <v>4</v>
      </c>
      <c r="T10" s="125">
        <v>10</v>
      </c>
      <c r="U10" s="125">
        <v>83</v>
      </c>
      <c r="V10" s="68">
        <f>IF(U10&gt;=90,2,IF(U10&gt;=80,1,0))</f>
        <v>1</v>
      </c>
      <c r="W10" s="45">
        <v>30</v>
      </c>
      <c r="X10" s="45">
        <v>3</v>
      </c>
      <c r="Y10" s="72">
        <f>F10+J10+L10+O10+S10+V10</f>
        <v>16</v>
      </c>
      <c r="Z10" s="72">
        <f>ROUND(Y10/$Y$2*100,0)</f>
        <v>89</v>
      </c>
    </row>
    <row r="11" spans="1:26" ht="30" customHeight="1" x14ac:dyDescent="0.2">
      <c r="A11" s="107" t="s">
        <v>594</v>
      </c>
      <c r="B11" s="73">
        <v>6</v>
      </c>
      <c r="C11" s="108" t="s">
        <v>584</v>
      </c>
      <c r="D11" s="108" t="s">
        <v>258</v>
      </c>
      <c r="E11" s="73" t="s">
        <v>615</v>
      </c>
      <c r="F11" s="68">
        <f>IF(E11="25/26",2,0)</f>
        <v>2</v>
      </c>
      <c r="G11" s="125">
        <v>202</v>
      </c>
      <c r="H11" s="125">
        <v>11</v>
      </c>
      <c r="I11" s="67">
        <v>11</v>
      </c>
      <c r="J11" s="68">
        <f>IF(ABS((H11-I11)/I11)&lt;=0.1,2,IF(AND(ABS((H11-I11)/I11)&gt;0.1,ABS((H11-I11)/I11)&lt;=0.2),1,0))</f>
        <v>2</v>
      </c>
      <c r="K11" s="69">
        <v>41.666666666666671</v>
      </c>
      <c r="L11" s="68">
        <f>IF(K11&gt;90,4,IF(AND(K11&gt;80,K11&lt;=90),3,IF(AND(K11&gt;=50,K11&lt;=80),2,IF(AND(K11&gt;=10,K11&lt;50),1,0))))</f>
        <v>1</v>
      </c>
      <c r="M11" s="70">
        <v>2</v>
      </c>
      <c r="N11" s="70">
        <v>2</v>
      </c>
      <c r="O11" s="68">
        <f>SUM(M11:N11)</f>
        <v>4</v>
      </c>
      <c r="P11" s="43">
        <v>200</v>
      </c>
      <c r="Q11" s="43">
        <v>200</v>
      </c>
      <c r="R11" s="71">
        <f>ROUND(Q11/P11*100,0)</f>
        <v>100</v>
      </c>
      <c r="S11" s="68">
        <f>IF(R11&gt;90,4,IF(AND(R11&gt;80,R11&lt;=90),3,IF(AND(R11&gt;=50,R11&lt;=80),2,IF(AND(R11&gt;=10,R11&lt;50),1,0))))</f>
        <v>4</v>
      </c>
      <c r="T11" s="125">
        <v>178</v>
      </c>
      <c r="U11" s="125">
        <v>100</v>
      </c>
      <c r="V11" s="68">
        <f>IF(U11&gt;=90,2,IF(U11&gt;=80,1,0))</f>
        <v>2</v>
      </c>
      <c r="W11" s="45">
        <v>39</v>
      </c>
      <c r="X11" s="45">
        <v>5</v>
      </c>
      <c r="Y11" s="72">
        <f>F11+J11+L11+O11+S11+V11</f>
        <v>15</v>
      </c>
      <c r="Z11" s="72">
        <f>ROUND(Y11/$Y$2*100,0)</f>
        <v>83</v>
      </c>
    </row>
    <row r="12" spans="1:26" ht="30" customHeight="1" x14ac:dyDescent="0.2">
      <c r="A12" s="107" t="s">
        <v>594</v>
      </c>
      <c r="B12" s="73">
        <v>8</v>
      </c>
      <c r="C12" s="108" t="s">
        <v>10</v>
      </c>
      <c r="D12" s="108" t="s">
        <v>251</v>
      </c>
      <c r="E12" s="73" t="s">
        <v>615</v>
      </c>
      <c r="F12" s="68">
        <f>IF(E12="25/26",2,0)</f>
        <v>2</v>
      </c>
      <c r="G12" s="125">
        <v>136</v>
      </c>
      <c r="H12" s="125">
        <v>9</v>
      </c>
      <c r="I12" s="67">
        <v>9</v>
      </c>
      <c r="J12" s="68">
        <f>IF(ABS((H12-I12)/I12)&lt;=0.1,2,IF(AND(ABS((H12-I12)/I12)&gt;0.1,ABS((H12-I12)/I12)&lt;=0.2),1,0))</f>
        <v>2</v>
      </c>
      <c r="K12" s="69">
        <v>83.333333333333343</v>
      </c>
      <c r="L12" s="68">
        <f>IF(K12&gt;90,4,IF(AND(K12&gt;80,K12&lt;=90),3,IF(AND(K12&gt;=50,K12&lt;=80),2,IF(AND(K12&gt;=10,K12&lt;50),1,0))))</f>
        <v>3</v>
      </c>
      <c r="M12" s="70">
        <v>1</v>
      </c>
      <c r="N12" s="70">
        <v>0</v>
      </c>
      <c r="O12" s="68">
        <f>SUM(M12:N12)</f>
        <v>1</v>
      </c>
      <c r="P12" s="43">
        <v>132</v>
      </c>
      <c r="Q12" s="43">
        <v>132</v>
      </c>
      <c r="R12" s="71">
        <f>ROUND(Q12/P12*100,0)</f>
        <v>100</v>
      </c>
      <c r="S12" s="68">
        <f>IF(R12&gt;90,4,IF(AND(R12&gt;80,R12&lt;=90),3,IF(AND(R12&gt;=50,R12&lt;=80),2,IF(AND(R12&gt;=10,R12&lt;50),1,0))))</f>
        <v>4</v>
      </c>
      <c r="T12" s="125">
        <v>117</v>
      </c>
      <c r="U12" s="125">
        <v>100</v>
      </c>
      <c r="V12" s="68">
        <f>IF(U12&gt;=90,2,IF(U12&gt;=80,1,0))</f>
        <v>2</v>
      </c>
      <c r="W12" s="45">
        <v>23</v>
      </c>
      <c r="X12" s="45">
        <v>8</v>
      </c>
      <c r="Y12" s="72">
        <f>F12+J12+L12+O12+S12+V12</f>
        <v>14</v>
      </c>
      <c r="Z12" s="72">
        <f>ROUND(Y12/$Y$2*100,0)</f>
        <v>78</v>
      </c>
    </row>
    <row r="13" spans="1:26" ht="30" customHeight="1" x14ac:dyDescent="0.2">
      <c r="A13" s="107" t="s">
        <v>594</v>
      </c>
      <c r="B13" s="73">
        <v>10</v>
      </c>
      <c r="C13" s="108" t="s">
        <v>13</v>
      </c>
      <c r="D13" s="108" t="s">
        <v>268</v>
      </c>
      <c r="E13" s="73" t="s">
        <v>615</v>
      </c>
      <c r="F13" s="68">
        <f>IF(E13="25/26",2,0)</f>
        <v>2</v>
      </c>
      <c r="G13" s="125">
        <v>6</v>
      </c>
      <c r="H13" s="125">
        <v>1</v>
      </c>
      <c r="I13" s="67">
        <v>1</v>
      </c>
      <c r="J13" s="68">
        <f>IF(ABS((H13-I13)/I13)&lt;=0.1,2,IF(AND(ABS((H13-I13)/I13)&gt;0.1,ABS((H13-I13)/I13)&lt;=0.2),1,0))</f>
        <v>2</v>
      </c>
      <c r="K13" s="69">
        <v>91.666666666666657</v>
      </c>
      <c r="L13" s="68">
        <f>IF(K13&gt;90,4,IF(AND(K13&gt;80,K13&lt;=90),3,IF(AND(K13&gt;=50,K13&lt;=80),2,IF(AND(K13&gt;=10,K13&lt;50),1,0))))</f>
        <v>4</v>
      </c>
      <c r="M13" s="70">
        <v>0</v>
      </c>
      <c r="N13" s="70">
        <v>0</v>
      </c>
      <c r="O13" s="68">
        <f>SUM(M13:N13)</f>
        <v>0</v>
      </c>
      <c r="P13" s="43">
        <v>5</v>
      </c>
      <c r="Q13" s="43">
        <v>5</v>
      </c>
      <c r="R13" s="71">
        <f>ROUND(Q13/P13*100,0)</f>
        <v>100</v>
      </c>
      <c r="S13" s="68">
        <f>IF(R13&gt;90,4,IF(AND(R13&gt;80,R13&lt;=90),3,IF(AND(R13&gt;=50,R13&lt;=80),2,IF(AND(R13&gt;=10,R13&lt;50),1,0))))</f>
        <v>4</v>
      </c>
      <c r="T13" s="125">
        <v>6</v>
      </c>
      <c r="U13" s="125">
        <v>100</v>
      </c>
      <c r="V13" s="68">
        <f>IF(U13&gt;=90,2,IF(U13&gt;=80,1,0))</f>
        <v>2</v>
      </c>
      <c r="W13" s="45">
        <v>44</v>
      </c>
      <c r="X13" s="45">
        <v>1</v>
      </c>
      <c r="Y13" s="72">
        <f>F13+J13+L13+O13+S13+V13</f>
        <v>14</v>
      </c>
      <c r="Z13" s="72">
        <f>ROUND(Y13/$Y$2*100,0)</f>
        <v>78</v>
      </c>
    </row>
    <row r="14" spans="1:26" s="33" customFormat="1" x14ac:dyDescent="0.25">
      <c r="C14" s="157" t="s">
        <v>51</v>
      </c>
      <c r="D14" s="158"/>
      <c r="F14" s="11"/>
      <c r="G14" s="36">
        <f>SUM(G3:G13)</f>
        <v>1166</v>
      </c>
      <c r="H14" s="34">
        <f>SUM(H3:H13)</f>
        <v>71</v>
      </c>
      <c r="I14" s="34">
        <f>SUM(I3:I13)</f>
        <v>71</v>
      </c>
      <c r="J14" s="11"/>
      <c r="K14" s="35"/>
      <c r="L14" s="11"/>
      <c r="M14" s="32"/>
      <c r="N14" s="32"/>
      <c r="O14" s="11"/>
      <c r="S14" s="11"/>
      <c r="T14" s="12"/>
      <c r="U14" s="12"/>
    </row>
    <row r="15" spans="1:26" ht="15" thickBot="1" x14ac:dyDescent="0.25">
      <c r="M15" s="32"/>
      <c r="N15" s="32"/>
    </row>
    <row r="16" spans="1:26" ht="15" thickBot="1" x14ac:dyDescent="0.25">
      <c r="U16" s="159" t="s">
        <v>50</v>
      </c>
      <c r="V16" s="160"/>
      <c r="W16" s="160"/>
      <c r="X16" s="161"/>
      <c r="Y16" s="9">
        <f>AVERAGE(Y3:Y13)</f>
        <v>16.181818181818183</v>
      </c>
      <c r="Z16" s="10">
        <f>ROUND(Y16/$Y$2*100,0)</f>
        <v>90</v>
      </c>
    </row>
  </sheetData>
  <autoFilter ref="A1:Z14">
    <sortState ref="A2:Z14">
      <sortCondition descending="1" ref="Z3"/>
    </sortState>
  </autoFilter>
  <sortState ref="A1:AA14">
    <sortCondition descending="1" ref="Z3"/>
  </sortState>
  <phoneticPr fontId="33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</sheetPr>
  <dimension ref="A1:EY19"/>
  <sheetViews>
    <sheetView topLeftCell="A7" zoomScale="65" zoomScaleNormal="65" zoomScalePageLayoutView="85" workbookViewId="0">
      <pane xSplit="3" topLeftCell="D1" activePane="topRight" state="frozen"/>
      <selection pane="topRight" activeCell="O29" sqref="O29"/>
    </sheetView>
  </sheetViews>
  <sheetFormatPr defaultColWidth="8.85546875" defaultRowHeight="14.25" x14ac:dyDescent="0.2"/>
  <cols>
    <col min="1" max="1" width="31.28515625" style="145" customWidth="1"/>
    <col min="2" max="2" width="5.140625" style="145" customWidth="1"/>
    <col min="3" max="3" width="37.42578125" style="145" customWidth="1"/>
    <col min="4" max="4" width="34" style="145" customWidth="1"/>
    <col min="5" max="5" width="14" style="145" customWidth="1"/>
    <col min="6" max="6" width="5.7109375" style="145" customWidth="1"/>
    <col min="7" max="7" width="14.85546875" style="145" customWidth="1"/>
    <col min="8" max="8" width="12.42578125" style="145" customWidth="1"/>
    <col min="9" max="9" width="12.85546875" style="145" customWidth="1"/>
    <col min="10" max="10" width="6.140625" style="145" customWidth="1"/>
    <col min="11" max="11" width="12.42578125" style="145" customWidth="1"/>
    <col min="12" max="12" width="5.7109375" style="145" customWidth="1"/>
    <col min="13" max="14" width="16.85546875" style="145" customWidth="1"/>
    <col min="15" max="15" width="5.7109375" style="145" customWidth="1"/>
    <col min="16" max="17" width="14.85546875" style="145" customWidth="1"/>
    <col min="18" max="18" width="8.85546875" style="145" customWidth="1"/>
    <col min="19" max="19" width="6.85546875" style="145" customWidth="1"/>
    <col min="20" max="20" width="11.85546875" style="145" customWidth="1"/>
    <col min="21" max="21" width="12.85546875" style="145" customWidth="1"/>
    <col min="22" max="22" width="6.85546875" style="145" customWidth="1"/>
    <col min="23" max="24" width="13.28515625" style="145" bestFit="1" customWidth="1"/>
    <col min="25" max="25" width="7.85546875" style="145" customWidth="1"/>
    <col min="26" max="26" width="8.42578125" style="145" customWidth="1"/>
    <col min="27" max="28" width="8.85546875" style="145"/>
    <col min="29" max="29" width="29.28515625" style="145" customWidth="1"/>
    <col min="30" max="16384" width="8.85546875" style="145"/>
  </cols>
  <sheetData>
    <row r="1" spans="1:155" ht="150.75" x14ac:dyDescent="0.2">
      <c r="A1" s="164" t="s">
        <v>35</v>
      </c>
      <c r="B1" s="165"/>
      <c r="C1" s="164" t="s">
        <v>36</v>
      </c>
      <c r="D1" s="164" t="s">
        <v>238</v>
      </c>
      <c r="E1" s="166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155" x14ac:dyDescent="0.2">
      <c r="A2" s="146" t="s">
        <v>655</v>
      </c>
      <c r="B2" s="147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155" ht="30" customHeight="1" x14ac:dyDescent="0.2">
      <c r="A3" s="107" t="s">
        <v>595</v>
      </c>
      <c r="B3" s="73">
        <v>1</v>
      </c>
      <c r="C3" s="108" t="s">
        <v>516</v>
      </c>
      <c r="D3" s="108" t="s">
        <v>280</v>
      </c>
      <c r="E3" s="73" t="s">
        <v>615</v>
      </c>
      <c r="F3" s="68">
        <f>IF(E3="25/26",2,0)</f>
        <v>2</v>
      </c>
      <c r="G3" s="125">
        <v>134</v>
      </c>
      <c r="H3" s="125">
        <v>6</v>
      </c>
      <c r="I3" s="66">
        <v>6</v>
      </c>
      <c r="J3" s="68">
        <f>IF(ABS((H3-I3)/I3)&lt;=0.1,2,IF(AND(ABS((H3-I3)/I3)&gt;0.1,ABS((H3-I3)/I3)&lt;=0.2),1,0))</f>
        <v>2</v>
      </c>
      <c r="K3" s="76">
        <v>100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133</v>
      </c>
      <c r="Q3" s="43">
        <v>133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125">
        <v>119</v>
      </c>
      <c r="U3" s="125">
        <v>99</v>
      </c>
      <c r="V3" s="68">
        <f>IF(U3&gt;=90,2,IF(U3&gt;=80,1,0))</f>
        <v>2</v>
      </c>
      <c r="W3" s="45">
        <v>8</v>
      </c>
      <c r="X3" s="45">
        <v>10</v>
      </c>
      <c r="Y3" s="72">
        <f>F3+J3+L3+O3+S3+V3</f>
        <v>18</v>
      </c>
      <c r="Z3" s="72">
        <f>ROUND(Y3/$Y$2*100,0)</f>
        <v>100</v>
      </c>
      <c r="AC3" s="168"/>
    </row>
    <row r="4" spans="1:155" ht="30" customHeight="1" x14ac:dyDescent="0.2">
      <c r="A4" s="107" t="s">
        <v>595</v>
      </c>
      <c r="B4" s="73">
        <v>2</v>
      </c>
      <c r="C4" s="108" t="s">
        <v>517</v>
      </c>
      <c r="D4" s="108" t="s">
        <v>270</v>
      </c>
      <c r="E4" s="73" t="s">
        <v>615</v>
      </c>
      <c r="F4" s="68">
        <f>IF(E4="25/26",2,0)</f>
        <v>2</v>
      </c>
      <c r="G4" s="125">
        <v>98</v>
      </c>
      <c r="H4" s="125">
        <v>4</v>
      </c>
      <c r="I4" s="90">
        <v>4</v>
      </c>
      <c r="J4" s="68">
        <f>IF(ABS((H4-I4)/I4)&lt;=0.1,2,IF(AND(ABS((H4-I4)/I4)&gt;0.1,ABS((H4-I4)/I4)&lt;=0.2),1,0))</f>
        <v>2</v>
      </c>
      <c r="K4" s="76">
        <v>91.666666666666657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93</v>
      </c>
      <c r="Q4" s="43">
        <v>93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125">
        <v>100</v>
      </c>
      <c r="U4" s="125">
        <v>100</v>
      </c>
      <c r="V4" s="68">
        <f>IF(U4&gt;=90,2,IF(U4&gt;=80,1,0))</f>
        <v>2</v>
      </c>
      <c r="W4" s="75">
        <v>28</v>
      </c>
      <c r="X4" s="75">
        <v>3</v>
      </c>
      <c r="Y4" s="72">
        <f>F4+J4+L4+O4+S4+V4</f>
        <v>18</v>
      </c>
      <c r="Z4" s="72">
        <f>ROUND(Y4/$Y$2*100,0)</f>
        <v>100</v>
      </c>
      <c r="AC4" s="168"/>
    </row>
    <row r="5" spans="1:155" ht="30" customHeight="1" x14ac:dyDescent="0.2">
      <c r="A5" s="107" t="s">
        <v>595</v>
      </c>
      <c r="B5" s="73">
        <v>3</v>
      </c>
      <c r="C5" s="108" t="s">
        <v>518</v>
      </c>
      <c r="D5" s="108" t="s">
        <v>271</v>
      </c>
      <c r="E5" s="73" t="s">
        <v>615</v>
      </c>
      <c r="F5" s="68">
        <f>IF(E5="25/26",2,0)</f>
        <v>2</v>
      </c>
      <c r="G5" s="125">
        <v>54</v>
      </c>
      <c r="H5" s="125">
        <v>3</v>
      </c>
      <c r="I5" s="90">
        <v>3</v>
      </c>
      <c r="J5" s="68">
        <f>IF(ABS((H5-I5)/I5)&lt;=0.1,2,IF(AND(ABS((H5-I5)/I5)&gt;0.1,ABS((H5-I5)/I5)&lt;=0.2),1,0))</f>
        <v>2</v>
      </c>
      <c r="K5" s="76">
        <v>100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53</v>
      </c>
      <c r="Q5" s="43">
        <v>53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125">
        <v>45</v>
      </c>
      <c r="U5" s="125">
        <v>100</v>
      </c>
      <c r="V5" s="68">
        <f>IF(U5&gt;=90,2,IF(U5&gt;=80,1,0))</f>
        <v>2</v>
      </c>
      <c r="W5" s="75">
        <v>29</v>
      </c>
      <c r="X5" s="75">
        <v>1</v>
      </c>
      <c r="Y5" s="72">
        <f>F5+J5+L5+O5+S5+V5</f>
        <v>18</v>
      </c>
      <c r="Z5" s="72">
        <f>ROUND(Y5/$Y$2*100,0)</f>
        <v>100</v>
      </c>
      <c r="AC5" s="168"/>
    </row>
    <row r="6" spans="1:155" ht="30" customHeight="1" x14ac:dyDescent="0.2">
      <c r="A6" s="107" t="s">
        <v>595</v>
      </c>
      <c r="B6" s="73">
        <v>4</v>
      </c>
      <c r="C6" s="108" t="s">
        <v>519</v>
      </c>
      <c r="D6" s="108" t="s">
        <v>272</v>
      </c>
      <c r="E6" s="73" t="s">
        <v>615</v>
      </c>
      <c r="F6" s="68">
        <f>IF(E6="25/26",2,0)</f>
        <v>2</v>
      </c>
      <c r="G6" s="125">
        <v>281</v>
      </c>
      <c r="H6" s="125">
        <v>12</v>
      </c>
      <c r="I6" s="90">
        <v>12</v>
      </c>
      <c r="J6" s="68">
        <f>IF(ABS((H6-I6)/I6)&lt;=0.1,2,IF(AND(ABS((H6-I6)/I6)&gt;0.1,ABS((H6-I6)/I6)&lt;=0.2),1,0))</f>
        <v>2</v>
      </c>
      <c r="K6" s="76">
        <v>100</v>
      </c>
      <c r="L6" s="68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43">
        <v>280</v>
      </c>
      <c r="Q6" s="43">
        <v>280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125">
        <v>258</v>
      </c>
      <c r="U6" s="125">
        <v>100</v>
      </c>
      <c r="V6" s="68">
        <f>IF(U6&gt;=90,2,IF(U6&gt;=80,1,0))</f>
        <v>2</v>
      </c>
      <c r="W6" s="75">
        <v>43</v>
      </c>
      <c r="X6" s="75">
        <v>9</v>
      </c>
      <c r="Y6" s="72">
        <f>F6+J6+L6+O6+S6+V6</f>
        <v>18</v>
      </c>
      <c r="Z6" s="72">
        <f>ROUND(Y6/$Y$2*100,0)</f>
        <v>100</v>
      </c>
      <c r="AC6" s="168"/>
    </row>
    <row r="7" spans="1:155" ht="30" customHeight="1" x14ac:dyDescent="0.2">
      <c r="A7" s="107" t="s">
        <v>595</v>
      </c>
      <c r="B7" s="73">
        <v>6</v>
      </c>
      <c r="C7" s="108" t="s">
        <v>521</v>
      </c>
      <c r="D7" s="108" t="s">
        <v>281</v>
      </c>
      <c r="E7" s="73" t="s">
        <v>615</v>
      </c>
      <c r="F7" s="68">
        <f>IF(E7="25/26",2,0)</f>
        <v>2</v>
      </c>
      <c r="G7" s="125">
        <v>95</v>
      </c>
      <c r="H7" s="125">
        <v>4</v>
      </c>
      <c r="I7" s="90">
        <v>4</v>
      </c>
      <c r="J7" s="68">
        <f>IF(ABS((H7-I7)/I7)&lt;=0.1,2,IF(AND(ABS((H7-I7)/I7)&gt;0.1,ABS((H7-I7)/I7)&lt;=0.2),1,0))</f>
        <v>2</v>
      </c>
      <c r="K7" s="76">
        <v>100</v>
      </c>
      <c r="L7" s="68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43">
        <v>94</v>
      </c>
      <c r="Q7" s="43">
        <v>94</v>
      </c>
      <c r="R7" s="71">
        <f>ROUND(Q7/P7*100,0)</f>
        <v>100</v>
      </c>
      <c r="S7" s="68">
        <f>IF(R7&gt;90,4,IF(AND(R7&gt;80,R7&lt;=90),3,IF(AND(R7&gt;=50,R7&lt;=80),2,IF(AND(R7&gt;=10,R7&lt;50),1,0))))</f>
        <v>4</v>
      </c>
      <c r="T7" s="125">
        <v>85</v>
      </c>
      <c r="U7" s="125">
        <v>100</v>
      </c>
      <c r="V7" s="68">
        <f>IF(U7&gt;=90,2,IF(U7&gt;=80,1,0))</f>
        <v>2</v>
      </c>
      <c r="W7" s="75">
        <v>17</v>
      </c>
      <c r="X7" s="75">
        <v>8</v>
      </c>
      <c r="Y7" s="72">
        <f>F7+J7+L7+O7+S7+V7</f>
        <v>18</v>
      </c>
      <c r="Z7" s="72">
        <f>ROUND(Y7/$Y$2*100,0)</f>
        <v>100</v>
      </c>
      <c r="AC7" s="168"/>
    </row>
    <row r="8" spans="1:155" ht="30" customHeight="1" x14ac:dyDescent="0.2">
      <c r="A8" s="107" t="s">
        <v>595</v>
      </c>
      <c r="B8" s="73">
        <v>7</v>
      </c>
      <c r="C8" s="108" t="s">
        <v>522</v>
      </c>
      <c r="D8" s="108" t="s">
        <v>274</v>
      </c>
      <c r="E8" s="73" t="s">
        <v>615</v>
      </c>
      <c r="F8" s="68">
        <f>IF(E8="25/26",2,0)</f>
        <v>2</v>
      </c>
      <c r="G8" s="125">
        <v>82</v>
      </c>
      <c r="H8" s="125">
        <v>4</v>
      </c>
      <c r="I8" s="90">
        <v>4</v>
      </c>
      <c r="J8" s="68">
        <f>IF(ABS((H8-I8)/I8)&lt;=0.1,2,IF(AND(ABS((H8-I8)/I8)&gt;0.1,ABS((H8-I8)/I8)&lt;=0.2),1,0))</f>
        <v>2</v>
      </c>
      <c r="K8" s="76">
        <v>100</v>
      </c>
      <c r="L8" s="68">
        <f>IF(K8&gt;90,4,IF(AND(K8&gt;80,K8&lt;=90),3,IF(AND(K8&gt;=50,K8&lt;=80),2,IF(AND(K8&gt;=10,K8&lt;50),1,0))))</f>
        <v>4</v>
      </c>
      <c r="M8" s="70">
        <v>2</v>
      </c>
      <c r="N8" s="70">
        <v>2</v>
      </c>
      <c r="O8" s="68">
        <f>SUM(M8:N8)</f>
        <v>4</v>
      </c>
      <c r="P8" s="43">
        <v>81</v>
      </c>
      <c r="Q8" s="43">
        <v>81</v>
      </c>
      <c r="R8" s="71">
        <f>ROUND(Q8/P8*100,0)</f>
        <v>100</v>
      </c>
      <c r="S8" s="68">
        <f>IF(R8&gt;90,4,IF(AND(R8&gt;80,R8&lt;=90),3,IF(AND(R8&gt;=50,R8&lt;=80),2,IF(AND(R8&gt;=10,R8&lt;50),1,0))))</f>
        <v>4</v>
      </c>
      <c r="T8" s="125">
        <v>78</v>
      </c>
      <c r="U8" s="125">
        <v>100</v>
      </c>
      <c r="V8" s="68">
        <f>IF(U8&gt;=90,2,IF(U8&gt;=80,1,0))</f>
        <v>2</v>
      </c>
      <c r="W8" s="75">
        <v>46</v>
      </c>
      <c r="X8" s="75">
        <v>1</v>
      </c>
      <c r="Y8" s="72">
        <f>F8+J8+L8+O8+S8+V8</f>
        <v>18</v>
      </c>
      <c r="Z8" s="72">
        <f>ROUND(Y8/$Y$2*100,0)</f>
        <v>100</v>
      </c>
      <c r="AC8" s="168"/>
    </row>
    <row r="9" spans="1:155" ht="30" customHeight="1" x14ac:dyDescent="0.2">
      <c r="A9" s="107" t="s">
        <v>595</v>
      </c>
      <c r="B9" s="73">
        <v>8</v>
      </c>
      <c r="C9" s="108" t="s">
        <v>523</v>
      </c>
      <c r="D9" s="108" t="s">
        <v>275</v>
      </c>
      <c r="E9" s="73" t="s">
        <v>615</v>
      </c>
      <c r="F9" s="68">
        <f>IF(E9="25/26",2,0)</f>
        <v>2</v>
      </c>
      <c r="G9" s="125">
        <v>178</v>
      </c>
      <c r="H9" s="125">
        <v>10</v>
      </c>
      <c r="I9" s="90">
        <v>10</v>
      </c>
      <c r="J9" s="68">
        <f>IF(ABS((H9-I9)/I9)&lt;=0.1,2,IF(AND(ABS((H9-I9)/I9)&gt;0.1,ABS((H9-I9)/I9)&lt;=0.2),1,0))</f>
        <v>2</v>
      </c>
      <c r="K9" s="76">
        <v>91.666666666666657</v>
      </c>
      <c r="L9" s="68">
        <f>IF(K9&gt;90,4,IF(AND(K9&gt;80,K9&lt;=90),3,IF(AND(K9&gt;=50,K9&lt;=80),2,IF(AND(K9&gt;=10,K9&lt;50),1,0))))</f>
        <v>4</v>
      </c>
      <c r="M9" s="70">
        <v>2</v>
      </c>
      <c r="N9" s="70">
        <v>2</v>
      </c>
      <c r="O9" s="68">
        <f>SUM(M9:N9)</f>
        <v>4</v>
      </c>
      <c r="P9" s="43">
        <v>177</v>
      </c>
      <c r="Q9" s="43">
        <v>177</v>
      </c>
      <c r="R9" s="71">
        <f>ROUND(Q9/P9*100,0)</f>
        <v>100</v>
      </c>
      <c r="S9" s="68">
        <f>IF(R9&gt;90,4,IF(AND(R9&gt;80,R9&lt;=90),3,IF(AND(R9&gt;=50,R9&lt;=80),2,IF(AND(R9&gt;=10,R9&lt;50),1,0))))</f>
        <v>4</v>
      </c>
      <c r="T9" s="125">
        <v>229</v>
      </c>
      <c r="U9" s="125">
        <v>100</v>
      </c>
      <c r="V9" s="68">
        <f>IF(U9&gt;=90,2,IF(U9&gt;=80,1,0))</f>
        <v>2</v>
      </c>
      <c r="W9" s="75">
        <v>73</v>
      </c>
      <c r="X9" s="75">
        <v>39</v>
      </c>
      <c r="Y9" s="72">
        <f>F9+J9+L9+O9+S9+V9</f>
        <v>18</v>
      </c>
      <c r="Z9" s="72">
        <f>ROUND(Y9/$Y$2*100,0)</f>
        <v>100</v>
      </c>
      <c r="AC9" s="168"/>
    </row>
    <row r="10" spans="1:155" ht="36" customHeight="1" x14ac:dyDescent="0.2">
      <c r="A10" s="107" t="s">
        <v>595</v>
      </c>
      <c r="B10" s="73">
        <v>9</v>
      </c>
      <c r="C10" s="108" t="s">
        <v>524</v>
      </c>
      <c r="D10" s="108" t="s">
        <v>276</v>
      </c>
      <c r="E10" s="73" t="s">
        <v>615</v>
      </c>
      <c r="F10" s="68">
        <f>IF(E10="25/26",2,0)</f>
        <v>2</v>
      </c>
      <c r="G10" s="125">
        <v>279</v>
      </c>
      <c r="H10" s="125">
        <v>12</v>
      </c>
      <c r="I10" s="90">
        <v>12</v>
      </c>
      <c r="J10" s="68">
        <f>IF(ABS((H10-I10)/I10)&lt;=0.1,2,IF(AND(ABS((H10-I10)/I10)&gt;0.1,ABS((H10-I10)/I10)&lt;=0.2),1,0))</f>
        <v>2</v>
      </c>
      <c r="K10" s="76">
        <v>100</v>
      </c>
      <c r="L10" s="68">
        <f>IF(K10&gt;90,4,IF(AND(K10&gt;80,K10&lt;=90),3,IF(AND(K10&gt;=50,K10&lt;=80),2,IF(AND(K10&gt;=10,K10&lt;50),1,0))))</f>
        <v>4</v>
      </c>
      <c r="M10" s="70">
        <v>2</v>
      </c>
      <c r="N10" s="70">
        <v>2</v>
      </c>
      <c r="O10" s="68">
        <f>SUM(M10:N10)</f>
        <v>4</v>
      </c>
      <c r="P10" s="43">
        <v>276</v>
      </c>
      <c r="Q10" s="43">
        <v>276</v>
      </c>
      <c r="R10" s="71">
        <f>ROUND(Q10/P10*100,0)</f>
        <v>100</v>
      </c>
      <c r="S10" s="68">
        <f>IF(R10&gt;90,4,IF(AND(R10&gt;80,R10&lt;=90),3,IF(AND(R10&gt;=50,R10&lt;=80),2,IF(AND(R10&gt;=10,R10&lt;50),1,0))))</f>
        <v>4</v>
      </c>
      <c r="T10" s="125">
        <v>269</v>
      </c>
      <c r="U10" s="125">
        <v>100</v>
      </c>
      <c r="V10" s="68">
        <f>IF(U10&gt;=90,2,IF(U10&gt;=80,1,0))</f>
        <v>2</v>
      </c>
      <c r="W10" s="75">
        <v>45</v>
      </c>
      <c r="X10" s="75">
        <v>41</v>
      </c>
      <c r="Y10" s="72">
        <f>F10+J10+L10+O10+S10+V10</f>
        <v>18</v>
      </c>
      <c r="Z10" s="72">
        <f>ROUND(Y10/$Y$2*100,0)</f>
        <v>100</v>
      </c>
      <c r="AC10" s="168"/>
    </row>
    <row r="11" spans="1:155" ht="30" customHeight="1" x14ac:dyDescent="0.2">
      <c r="A11" s="107" t="s">
        <v>595</v>
      </c>
      <c r="B11" s="73">
        <v>12</v>
      </c>
      <c r="C11" s="108" t="s">
        <v>527</v>
      </c>
      <c r="D11" s="108" t="s">
        <v>279</v>
      </c>
      <c r="E11" s="73" t="s">
        <v>615</v>
      </c>
      <c r="F11" s="68">
        <f>IF(E11="25/26",2,0)</f>
        <v>2</v>
      </c>
      <c r="G11" s="125">
        <v>222</v>
      </c>
      <c r="H11" s="125">
        <v>10</v>
      </c>
      <c r="I11" s="90">
        <v>10</v>
      </c>
      <c r="J11" s="68">
        <f>IF(ABS((H11-I11)/I11)&lt;=0.1,2,IF(AND(ABS((H11-I11)/I11)&gt;0.1,ABS((H11-I11)/I11)&lt;=0.2),1,0))</f>
        <v>2</v>
      </c>
      <c r="K11" s="76">
        <v>100</v>
      </c>
      <c r="L11" s="68">
        <f>IF(K11&gt;90,4,IF(AND(K11&gt;80,K11&lt;=90),3,IF(AND(K11&gt;=50,K11&lt;=80),2,IF(AND(K11&gt;=10,K11&lt;50),1,0))))</f>
        <v>4</v>
      </c>
      <c r="M11" s="70">
        <v>2</v>
      </c>
      <c r="N11" s="70">
        <v>2</v>
      </c>
      <c r="O11" s="68">
        <f>SUM(M11:N11)</f>
        <v>4</v>
      </c>
      <c r="P11" s="43">
        <v>217</v>
      </c>
      <c r="Q11" s="43">
        <v>217</v>
      </c>
      <c r="R11" s="71">
        <f>ROUND(Q11/P11*100,0)</f>
        <v>100</v>
      </c>
      <c r="S11" s="68">
        <f>IF(R11&gt;90,4,IF(AND(R11&gt;80,R11&lt;=90),3,IF(AND(R11&gt;=50,R11&lt;=80),2,IF(AND(R11&gt;=10,R11&lt;50),1,0))))</f>
        <v>4</v>
      </c>
      <c r="T11" s="125">
        <v>252</v>
      </c>
      <c r="U11" s="125">
        <v>100</v>
      </c>
      <c r="V11" s="68">
        <f>IF(U11&gt;=90,2,IF(U11&gt;=80,1,0))</f>
        <v>2</v>
      </c>
      <c r="W11" s="75">
        <v>39</v>
      </c>
      <c r="X11" s="75">
        <v>12</v>
      </c>
      <c r="Y11" s="72">
        <f>F11+J11+L11+O11+S11+V11</f>
        <v>18</v>
      </c>
      <c r="Z11" s="72">
        <f>ROUND(Y11/$Y$2*100,0)</f>
        <v>100</v>
      </c>
      <c r="AC11" s="168"/>
    </row>
    <row r="12" spans="1:155" s="167" customFormat="1" ht="30" customHeight="1" x14ac:dyDescent="0.2">
      <c r="A12" s="107" t="s">
        <v>595</v>
      </c>
      <c r="B12" s="73">
        <v>13</v>
      </c>
      <c r="C12" s="108" t="s">
        <v>528</v>
      </c>
      <c r="D12" s="108" t="s">
        <v>283</v>
      </c>
      <c r="E12" s="73" t="s">
        <v>615</v>
      </c>
      <c r="F12" s="68">
        <f>IF(E12="25/26",2,0)</f>
        <v>2</v>
      </c>
      <c r="G12" s="125">
        <v>151</v>
      </c>
      <c r="H12" s="125">
        <v>6</v>
      </c>
      <c r="I12" s="66">
        <v>6</v>
      </c>
      <c r="J12" s="68">
        <f>IF(ABS((H12-I12)/I12)&lt;=0.1,2,IF(AND(ABS((H12-I12)/I12)&gt;0.1,ABS((H12-I12)/I12)&lt;=0.2),1,0))</f>
        <v>2</v>
      </c>
      <c r="K12" s="76">
        <v>100</v>
      </c>
      <c r="L12" s="68">
        <f>IF(K12&gt;90,4,IF(AND(K12&gt;80,K12&lt;=90),3,IF(AND(K12&gt;=50,K12&lt;=80),2,IF(AND(K12&gt;=10,K12&lt;50),1,0))))</f>
        <v>4</v>
      </c>
      <c r="M12" s="70">
        <v>2</v>
      </c>
      <c r="N12" s="70">
        <v>2</v>
      </c>
      <c r="O12" s="68">
        <f>SUM(M12:N12)</f>
        <v>4</v>
      </c>
      <c r="P12" s="43">
        <v>149</v>
      </c>
      <c r="Q12" s="43">
        <v>149</v>
      </c>
      <c r="R12" s="71">
        <f>ROUND(Q12/P12*100,0)</f>
        <v>100</v>
      </c>
      <c r="S12" s="68">
        <f>IF(R12&gt;90,4,IF(AND(R12&gt;80,R12&lt;=90),3,IF(AND(R12&gt;=50,R12&lt;=80),2,IF(AND(R12&gt;=10,R12&lt;50),1,0))))</f>
        <v>4</v>
      </c>
      <c r="T12" s="125">
        <v>146</v>
      </c>
      <c r="U12" s="125">
        <v>100</v>
      </c>
      <c r="V12" s="68">
        <f>IF(U12&gt;=90,2,IF(U12&gt;=80,1,0))</f>
        <v>2</v>
      </c>
      <c r="W12" s="45">
        <v>13</v>
      </c>
      <c r="X12" s="45">
        <v>2</v>
      </c>
      <c r="Y12" s="72">
        <f>F12+J12+L12+O12+S12+V12</f>
        <v>18</v>
      </c>
      <c r="Z12" s="72">
        <f>ROUND(Y12/$Y$2*100,0)</f>
        <v>100</v>
      </c>
      <c r="AA12" s="145"/>
      <c r="AB12" s="145"/>
      <c r="AC12" s="168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  <c r="BI12" s="145"/>
      <c r="BJ12" s="145"/>
      <c r="BK12" s="145"/>
      <c r="BL12" s="145"/>
      <c r="BM12" s="145"/>
      <c r="BN12" s="145"/>
      <c r="BO12" s="145"/>
      <c r="BP12" s="145"/>
      <c r="BQ12" s="145"/>
      <c r="BR12" s="145"/>
      <c r="BS12" s="145"/>
      <c r="BT12" s="145"/>
      <c r="BU12" s="145"/>
      <c r="BV12" s="145"/>
      <c r="BW12" s="145"/>
      <c r="BX12" s="145"/>
      <c r="BY12" s="145"/>
      <c r="BZ12" s="145"/>
      <c r="CA12" s="145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  <c r="DV12" s="145"/>
      <c r="DW12" s="145"/>
      <c r="DX12" s="145"/>
      <c r="DY12" s="145"/>
      <c r="DZ12" s="145"/>
      <c r="EA12" s="145"/>
      <c r="EB12" s="145"/>
      <c r="EC12" s="145"/>
      <c r="ED12" s="145"/>
      <c r="EE12" s="145"/>
      <c r="EF12" s="145"/>
      <c r="EG12" s="145"/>
      <c r="EH12" s="145"/>
      <c r="EI12" s="145"/>
      <c r="EJ12" s="145"/>
      <c r="EK12" s="145"/>
      <c r="EL12" s="145"/>
      <c r="EM12" s="145"/>
      <c r="EN12" s="145"/>
      <c r="EO12" s="145"/>
      <c r="EP12" s="145"/>
      <c r="EQ12" s="145"/>
      <c r="ER12" s="145"/>
      <c r="ES12" s="145"/>
      <c r="ET12" s="145"/>
      <c r="EU12" s="145"/>
      <c r="EV12" s="145"/>
      <c r="EW12" s="145"/>
      <c r="EX12" s="145"/>
      <c r="EY12" s="145"/>
    </row>
    <row r="13" spans="1:155" s="167" customFormat="1" ht="30" customHeight="1" x14ac:dyDescent="0.2">
      <c r="A13" s="107" t="s">
        <v>595</v>
      </c>
      <c r="B13" s="73">
        <v>11</v>
      </c>
      <c r="C13" s="108" t="s">
        <v>526</v>
      </c>
      <c r="D13" s="108" t="s">
        <v>278</v>
      </c>
      <c r="E13" s="73" t="s">
        <v>615</v>
      </c>
      <c r="F13" s="68">
        <f>IF(E13="25/26",2,0)</f>
        <v>2</v>
      </c>
      <c r="G13" s="125">
        <v>232</v>
      </c>
      <c r="H13" s="125">
        <v>9</v>
      </c>
      <c r="I13" s="90">
        <v>9</v>
      </c>
      <c r="J13" s="68">
        <f>IF(ABS((H13-I13)/I13)&lt;=0.1,2,IF(AND(ABS((H13-I13)/I13)&gt;0.1,ABS((H13-I13)/I13)&lt;=0.2),1,0))</f>
        <v>2</v>
      </c>
      <c r="K13" s="76">
        <v>100</v>
      </c>
      <c r="L13" s="68">
        <f>IF(K13&gt;90,4,IF(AND(K13&gt;80,K13&lt;=90),3,IF(AND(K13&gt;=50,K13&lt;=80),2,IF(AND(K13&gt;=10,K13&lt;50),1,0))))</f>
        <v>4</v>
      </c>
      <c r="M13" s="70">
        <v>2</v>
      </c>
      <c r="N13" s="70">
        <v>1</v>
      </c>
      <c r="O13" s="68">
        <f>SUM(M13:N13)</f>
        <v>3</v>
      </c>
      <c r="P13" s="43">
        <v>232</v>
      </c>
      <c r="Q13" s="43">
        <v>232</v>
      </c>
      <c r="R13" s="71">
        <f>ROUND(Q13/P13*100,0)</f>
        <v>100</v>
      </c>
      <c r="S13" s="68">
        <f>IF(R13&gt;90,4,IF(AND(R13&gt;80,R13&lt;=90),3,IF(AND(R13&gt;=50,R13&lt;=80),2,IF(AND(R13&gt;=10,R13&lt;50),1,0))))</f>
        <v>4</v>
      </c>
      <c r="T13" s="125">
        <v>235</v>
      </c>
      <c r="U13" s="125">
        <v>100</v>
      </c>
      <c r="V13" s="68">
        <f>IF(U13&gt;=90,2,IF(U13&gt;=80,1,0))</f>
        <v>2</v>
      </c>
      <c r="W13" s="75">
        <v>10</v>
      </c>
      <c r="X13" s="75">
        <v>8</v>
      </c>
      <c r="Y13" s="72">
        <f>F13+J13+L13+O13+S13+V13</f>
        <v>17</v>
      </c>
      <c r="Z13" s="72">
        <f>ROUND(Y13/$Y$2*100,0)</f>
        <v>94</v>
      </c>
      <c r="AA13" s="145"/>
      <c r="AB13" s="145"/>
      <c r="AC13" s="168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  <c r="DV13" s="145"/>
      <c r="DW13" s="145"/>
      <c r="DX13" s="145"/>
      <c r="DY13" s="145"/>
      <c r="DZ13" s="145"/>
      <c r="EA13" s="145"/>
      <c r="EB13" s="145"/>
      <c r="EC13" s="145"/>
      <c r="ED13" s="145"/>
      <c r="EE13" s="145"/>
      <c r="EF13" s="145"/>
      <c r="EG13" s="145"/>
      <c r="EH13" s="145"/>
      <c r="EI13" s="145"/>
      <c r="EJ13" s="145"/>
      <c r="EK13" s="145"/>
      <c r="EL13" s="145"/>
      <c r="EM13" s="145"/>
      <c r="EN13" s="145"/>
      <c r="EO13" s="145"/>
      <c r="EP13" s="145"/>
      <c r="EQ13" s="145"/>
      <c r="ER13" s="145"/>
      <c r="ES13" s="145"/>
      <c r="ET13" s="145"/>
      <c r="EU13" s="145"/>
      <c r="EV13" s="145"/>
      <c r="EW13" s="145"/>
      <c r="EX13" s="145"/>
      <c r="EY13" s="145"/>
    </row>
    <row r="14" spans="1:155" ht="30" customHeight="1" x14ac:dyDescent="0.2">
      <c r="A14" s="107" t="s">
        <v>595</v>
      </c>
      <c r="B14" s="73">
        <v>10</v>
      </c>
      <c r="C14" s="108" t="s">
        <v>525</v>
      </c>
      <c r="D14" s="108" t="s">
        <v>277</v>
      </c>
      <c r="E14" s="73" t="s">
        <v>615</v>
      </c>
      <c r="F14" s="68">
        <f>IF(E14="25/26",2,0)</f>
        <v>2</v>
      </c>
      <c r="G14" s="125">
        <v>38</v>
      </c>
      <c r="H14" s="125">
        <v>3</v>
      </c>
      <c r="I14" s="121">
        <v>3</v>
      </c>
      <c r="J14" s="68">
        <f>IF(ABS((H14-I14)/I14)&lt;=0.1,2,IF(AND(ABS((H14-I14)/I14)&gt;0.1,ABS((H14-I14)/I14)&lt;=0.2),1,0))</f>
        <v>2</v>
      </c>
      <c r="K14" s="76">
        <v>100</v>
      </c>
      <c r="L14" s="68">
        <f>IF(K14&gt;90,4,IF(AND(K14&gt;80,K14&lt;=90),3,IF(AND(K14&gt;=50,K14&lt;=80),2,IF(AND(K14&gt;=10,K14&lt;50),1,0))))</f>
        <v>4</v>
      </c>
      <c r="M14" s="70">
        <v>0</v>
      </c>
      <c r="N14" s="70">
        <v>2</v>
      </c>
      <c r="O14" s="68">
        <f>SUM(M14:N14)</f>
        <v>2</v>
      </c>
      <c r="P14" s="43">
        <v>39</v>
      </c>
      <c r="Q14" s="43">
        <v>39</v>
      </c>
      <c r="R14" s="71">
        <f>ROUND(Q14/P14*100,0)</f>
        <v>100</v>
      </c>
      <c r="S14" s="68">
        <f>IF(R14&gt;90,4,IF(AND(R14&gt;80,R14&lt;=90),3,IF(AND(R14&gt;=50,R14&lt;=80),2,IF(AND(R14&gt;=10,R14&lt;50),1,0))))</f>
        <v>4</v>
      </c>
      <c r="T14" s="125">
        <v>39</v>
      </c>
      <c r="U14" s="125">
        <v>100</v>
      </c>
      <c r="V14" s="68">
        <f>IF(U14&gt;=90,2,IF(U14&gt;=80,1,0))</f>
        <v>2</v>
      </c>
      <c r="W14" s="45">
        <v>10</v>
      </c>
      <c r="X14" s="45">
        <v>5</v>
      </c>
      <c r="Y14" s="72">
        <f>F14+J14+L14+O14+S14+V14</f>
        <v>16</v>
      </c>
      <c r="Z14" s="72">
        <f>ROUND(Y14/$Y$2*100,0)</f>
        <v>89</v>
      </c>
      <c r="AC14" s="168"/>
      <c r="AD14" s="169"/>
    </row>
    <row r="15" spans="1:155" ht="30" customHeight="1" x14ac:dyDescent="0.2">
      <c r="A15" s="107" t="s">
        <v>595</v>
      </c>
      <c r="B15" s="73">
        <v>14</v>
      </c>
      <c r="C15" s="108" t="s">
        <v>529</v>
      </c>
      <c r="D15" s="108" t="s">
        <v>282</v>
      </c>
      <c r="E15" s="73" t="s">
        <v>615</v>
      </c>
      <c r="F15" s="68">
        <f>IF(E15="25/26",2,0)</f>
        <v>2</v>
      </c>
      <c r="G15" s="45">
        <v>5</v>
      </c>
      <c r="H15" s="45">
        <v>1</v>
      </c>
      <c r="I15" s="90">
        <v>1</v>
      </c>
      <c r="J15" s="68">
        <f>IF(ABS((H15-I15)/I15)&lt;=0.1,2,IF(AND(ABS((H15-I15)/I15)&gt;0.1,ABS((H15-I15)/I15)&lt;=0.2),1,0))</f>
        <v>2</v>
      </c>
      <c r="K15" s="76">
        <v>50</v>
      </c>
      <c r="L15" s="68">
        <f>IF(K15&gt;90,4,IF(AND(K15&gt;80,K15&lt;=90),3,IF(AND(K15&gt;=50,K15&lt;=80),2,IF(AND(K15&gt;=10,K15&lt;50),1,0))))</f>
        <v>2</v>
      </c>
      <c r="M15" s="70">
        <v>2</v>
      </c>
      <c r="N15" s="70">
        <v>2</v>
      </c>
      <c r="O15" s="68">
        <f>SUM(M15:N15)</f>
        <v>4</v>
      </c>
      <c r="P15" s="43">
        <v>5</v>
      </c>
      <c r="Q15" s="43">
        <v>5</v>
      </c>
      <c r="R15" s="71">
        <f>ROUND(Q15/P15*100,0)</f>
        <v>100</v>
      </c>
      <c r="S15" s="68">
        <f>IF(R15&gt;90,4,IF(AND(R15&gt;80,R15&lt;=90),3,IF(AND(R15&gt;=50,R15&lt;=80),2,IF(AND(R15&gt;=10,R15&lt;50),1,0))))</f>
        <v>4</v>
      </c>
      <c r="T15" s="45">
        <v>5</v>
      </c>
      <c r="U15" s="45">
        <v>100</v>
      </c>
      <c r="V15" s="68">
        <f>IF(U15&gt;=90,2,IF(U15&gt;=80,1,0))</f>
        <v>2</v>
      </c>
      <c r="W15" s="75">
        <v>12</v>
      </c>
      <c r="X15" s="75">
        <v>5</v>
      </c>
      <c r="Y15" s="72">
        <f>F15+J15+L15+O15+S15+V15</f>
        <v>16</v>
      </c>
      <c r="Z15" s="72">
        <f>ROUND(Y15/$Y$2*100,0)</f>
        <v>89</v>
      </c>
      <c r="AC15" s="168"/>
    </row>
    <row r="16" spans="1:155" ht="30" customHeight="1" x14ac:dyDescent="0.2">
      <c r="A16" s="107" t="s">
        <v>595</v>
      </c>
      <c r="B16" s="73">
        <v>5</v>
      </c>
      <c r="C16" s="108" t="s">
        <v>520</v>
      </c>
      <c r="D16" s="108" t="s">
        <v>273</v>
      </c>
      <c r="E16" s="73" t="s">
        <v>615</v>
      </c>
      <c r="F16" s="68">
        <f>IF(E16="25/26",2,0)</f>
        <v>2</v>
      </c>
      <c r="G16" s="125">
        <v>118</v>
      </c>
      <c r="H16" s="125">
        <v>6</v>
      </c>
      <c r="I16" s="122">
        <v>6</v>
      </c>
      <c r="J16" s="68">
        <f>IF(ABS((H16-I16)/I16)&lt;=0.1,2,IF(AND(ABS((H16-I16)/I16)&gt;0.1,ABS((H16-I16)/I16)&lt;=0.2),1,0))</f>
        <v>2</v>
      </c>
      <c r="K16" s="76">
        <v>100</v>
      </c>
      <c r="L16" s="68">
        <f>IF(K16&gt;90,4,IF(AND(K16&gt;80,K16&lt;=90),3,IF(AND(K16&gt;=50,K16&lt;=80),2,IF(AND(K16&gt;=10,K16&lt;50),1,0))))</f>
        <v>4</v>
      </c>
      <c r="M16" s="70">
        <v>0</v>
      </c>
      <c r="N16" s="70">
        <v>0</v>
      </c>
      <c r="O16" s="68">
        <f>SUM(M16:N16)</f>
        <v>0</v>
      </c>
      <c r="P16" s="43">
        <v>112</v>
      </c>
      <c r="Q16" s="43">
        <v>112</v>
      </c>
      <c r="R16" s="71">
        <f>ROUND(Q16/P16*100,0)</f>
        <v>100</v>
      </c>
      <c r="S16" s="68">
        <f>IF(R16&gt;90,4,IF(AND(R16&gt;80,R16&lt;=90),3,IF(AND(R16&gt;=50,R16&lt;=80),2,IF(AND(R16&gt;=10,R16&lt;50),1,0))))</f>
        <v>4</v>
      </c>
      <c r="T16" s="125">
        <v>145</v>
      </c>
      <c r="U16" s="125">
        <v>100</v>
      </c>
      <c r="V16" s="68">
        <f>IF(U16&gt;=90,2,IF(U16&gt;=80,1,0))</f>
        <v>2</v>
      </c>
      <c r="W16" s="75">
        <v>18</v>
      </c>
      <c r="X16" s="75">
        <v>19</v>
      </c>
      <c r="Y16" s="72">
        <f>F16+J16+L16+O16+S16+V16</f>
        <v>14</v>
      </c>
      <c r="Z16" s="72">
        <f>ROUND(Y16/$Y$2*100,0)</f>
        <v>78</v>
      </c>
      <c r="AC16" s="168"/>
    </row>
    <row r="17" spans="3:29" s="33" customFormat="1" x14ac:dyDescent="0.2">
      <c r="C17" s="157" t="s">
        <v>51</v>
      </c>
      <c r="D17" s="158"/>
      <c r="F17" s="11"/>
      <c r="G17" s="36">
        <f>SUM(G3:G16)</f>
        <v>1967</v>
      </c>
      <c r="H17" s="34">
        <f>SUM(H3:H16)</f>
        <v>90</v>
      </c>
      <c r="I17" s="34">
        <f>SUM(I3:I16)</f>
        <v>90</v>
      </c>
      <c r="J17" s="11"/>
      <c r="K17" s="35"/>
      <c r="L17" s="11"/>
      <c r="M17" s="145"/>
      <c r="N17" s="145"/>
      <c r="O17" s="11"/>
      <c r="S17" s="11"/>
      <c r="Y17" s="12"/>
      <c r="Z17" s="12"/>
      <c r="AC17" s="170"/>
    </row>
    <row r="18" spans="3:29" ht="15" thickBot="1" x14ac:dyDescent="0.25"/>
    <row r="19" spans="3:29" ht="15" thickBot="1" x14ac:dyDescent="0.25">
      <c r="U19" s="159" t="s">
        <v>50</v>
      </c>
      <c r="V19" s="160"/>
      <c r="W19" s="160"/>
      <c r="X19" s="161"/>
      <c r="Y19" s="9">
        <f>AVERAGE(Y3:Y16)</f>
        <v>17.357142857142858</v>
      </c>
      <c r="Z19" s="10">
        <f>ROUND(Y19/$Y$2*100,0)</f>
        <v>96</v>
      </c>
    </row>
  </sheetData>
  <autoFilter ref="A1:Z17">
    <sortState ref="A2:Z17">
      <sortCondition descending="1" ref="Z3"/>
    </sortState>
  </autoFilter>
  <sortState ref="A1:AA17">
    <sortCondition descending="1" ref="Z3"/>
  </sortState>
  <phoneticPr fontId="9" type="noConversion"/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</sheetPr>
  <dimension ref="A1:Z15"/>
  <sheetViews>
    <sheetView zoomScale="65" zoomScaleNormal="65" zoomScalePageLayoutView="90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M19" sqref="M19"/>
    </sheetView>
  </sheetViews>
  <sheetFormatPr defaultColWidth="8.85546875" defaultRowHeight="14.25" x14ac:dyDescent="0.2"/>
  <cols>
    <col min="1" max="1" width="32.42578125" style="145" customWidth="1"/>
    <col min="2" max="2" width="3.42578125" style="145" customWidth="1"/>
    <col min="3" max="3" width="30.42578125" style="145" customWidth="1"/>
    <col min="4" max="4" width="27.140625" style="145" customWidth="1"/>
    <col min="5" max="5" width="14" style="145" customWidth="1"/>
    <col min="6" max="6" width="5.7109375" style="145" customWidth="1"/>
    <col min="7" max="7" width="12" style="145" customWidth="1"/>
    <col min="8" max="8" width="11.85546875" style="145" customWidth="1"/>
    <col min="9" max="9" width="12.5703125" style="145" customWidth="1"/>
    <col min="10" max="10" width="5.7109375" style="145" customWidth="1"/>
    <col min="11" max="11" width="12.140625" style="145" customWidth="1"/>
    <col min="12" max="12" width="5.7109375" style="145" customWidth="1"/>
    <col min="13" max="13" width="14.7109375" style="145" customWidth="1"/>
    <col min="14" max="14" width="15.28515625" style="145" customWidth="1"/>
    <col min="15" max="15" width="5.7109375" style="145" customWidth="1"/>
    <col min="16" max="16" width="14.42578125" style="145" customWidth="1"/>
    <col min="17" max="17" width="13.140625" style="145" customWidth="1"/>
    <col min="18" max="18" width="8.85546875" style="145" customWidth="1"/>
    <col min="19" max="19" width="5.7109375" style="145" customWidth="1"/>
    <col min="20" max="20" width="12" style="145" customWidth="1"/>
    <col min="21" max="21" width="12.85546875" style="145" customWidth="1"/>
    <col min="22" max="22" width="7" style="145" customWidth="1"/>
    <col min="23" max="24" width="13.28515625" style="145" bestFit="1" customWidth="1"/>
    <col min="25" max="25" width="7.7109375" style="145" customWidth="1"/>
    <col min="26" max="26" width="8" style="145" customWidth="1"/>
    <col min="27" max="16384" width="8.85546875" style="145"/>
  </cols>
  <sheetData>
    <row r="1" spans="1:26" ht="171" x14ac:dyDescent="0.2">
      <c r="A1" s="140" t="s">
        <v>35</v>
      </c>
      <c r="B1" s="141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47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ht="30" customHeight="1" x14ac:dyDescent="0.2">
      <c r="A3" s="107" t="s">
        <v>596</v>
      </c>
      <c r="B3" s="73">
        <v>1</v>
      </c>
      <c r="C3" s="108" t="s">
        <v>123</v>
      </c>
      <c r="D3" s="108" t="s">
        <v>285</v>
      </c>
      <c r="E3" s="73" t="s">
        <v>615</v>
      </c>
      <c r="F3" s="68">
        <f>IF(E3="25/26",2,0)</f>
        <v>2</v>
      </c>
      <c r="G3" s="45">
        <v>135</v>
      </c>
      <c r="H3" s="45">
        <v>6</v>
      </c>
      <c r="I3" s="77">
        <v>6</v>
      </c>
      <c r="J3" s="68">
        <f>IF(ABS((H3-I3)/I3)&lt;=0.1,2,IF(AND(ABS((H3-I3)/I3)&gt;0.1,ABS((H3-I3)/I3)&lt;=0.2),1,0))</f>
        <v>2</v>
      </c>
      <c r="K3" s="74">
        <v>91.666666666666657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135</v>
      </c>
      <c r="Q3" s="43">
        <v>135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45">
        <v>137</v>
      </c>
      <c r="U3" s="45">
        <v>100</v>
      </c>
      <c r="V3" s="68">
        <f>IF(U3&gt;=90,2,IF(U3&gt;=80,1,0))</f>
        <v>2</v>
      </c>
      <c r="W3" s="45">
        <v>76</v>
      </c>
      <c r="X3" s="45">
        <v>42</v>
      </c>
      <c r="Y3" s="72">
        <f>F3+J3+L3+O3+S3+V3</f>
        <v>18</v>
      </c>
      <c r="Z3" s="72">
        <f>ROUND(Y3/$Y$2*100,0)</f>
        <v>100</v>
      </c>
    </row>
    <row r="4" spans="1:26" ht="36.75" customHeight="1" x14ac:dyDescent="0.2">
      <c r="A4" s="107" t="s">
        <v>596</v>
      </c>
      <c r="B4" s="73">
        <v>2</v>
      </c>
      <c r="C4" s="108" t="s">
        <v>107</v>
      </c>
      <c r="D4" s="108" t="s">
        <v>284</v>
      </c>
      <c r="E4" s="73" t="s">
        <v>615</v>
      </c>
      <c r="F4" s="68">
        <f>IF(E4="25/26",2,0)</f>
        <v>2</v>
      </c>
      <c r="G4" s="45">
        <v>25</v>
      </c>
      <c r="H4" s="45">
        <v>1</v>
      </c>
      <c r="I4" s="77">
        <v>1</v>
      </c>
      <c r="J4" s="68">
        <f>IF(ABS((H4-I4)/I4)&lt;=0.1,2,IF(AND(ABS((H4-I4)/I4)&gt;0.1,ABS((H4-I4)/I4)&lt;=0.2),1,0))</f>
        <v>2</v>
      </c>
      <c r="K4" s="74">
        <v>100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12</v>
      </c>
      <c r="Q4" s="43">
        <v>12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45">
        <v>24</v>
      </c>
      <c r="U4" s="45">
        <v>100</v>
      </c>
      <c r="V4" s="68">
        <f>IF(U4&gt;=90,2,IF(U4&gt;=80,1,0))</f>
        <v>2</v>
      </c>
      <c r="W4" s="45">
        <v>24</v>
      </c>
      <c r="X4" s="45">
        <v>0</v>
      </c>
      <c r="Y4" s="72">
        <f>F4+J4+L4+O4+S4+V4</f>
        <v>18</v>
      </c>
      <c r="Z4" s="72">
        <f>ROUND(Y4/$Y$2*100,0)</f>
        <v>100</v>
      </c>
    </row>
    <row r="5" spans="1:26" ht="30" customHeight="1" x14ac:dyDescent="0.2">
      <c r="A5" s="107" t="s">
        <v>596</v>
      </c>
      <c r="B5" s="73">
        <v>4</v>
      </c>
      <c r="C5" s="108" t="s">
        <v>15</v>
      </c>
      <c r="D5" s="108" t="s">
        <v>286</v>
      </c>
      <c r="E5" s="73" t="s">
        <v>615</v>
      </c>
      <c r="F5" s="68">
        <f>IF(E5="25/26",2,0)</f>
        <v>2</v>
      </c>
      <c r="G5" s="45">
        <v>51</v>
      </c>
      <c r="H5" s="45">
        <v>3</v>
      </c>
      <c r="I5" s="88">
        <v>3</v>
      </c>
      <c r="J5" s="68">
        <f>IF(ABS((H5-I5)/I5)&lt;=0.1,2,IF(AND(ABS((H5-I5)/I5)&gt;0.1,ABS((H5-I5)/I5)&lt;=0.2),1,0))</f>
        <v>2</v>
      </c>
      <c r="K5" s="74">
        <v>100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49</v>
      </c>
      <c r="Q5" s="43">
        <v>49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45">
        <v>48</v>
      </c>
      <c r="U5" s="45">
        <v>100</v>
      </c>
      <c r="V5" s="68">
        <f>IF(U5&gt;=90,2,IF(U5&gt;=80,1,0))</f>
        <v>2</v>
      </c>
      <c r="W5" s="45">
        <v>5</v>
      </c>
      <c r="X5" s="45">
        <v>0</v>
      </c>
      <c r="Y5" s="72">
        <f>F5+J5+L5+O5+S5+V5</f>
        <v>18</v>
      </c>
      <c r="Z5" s="72">
        <f>ROUND(Y5/$Y$2*100,0)</f>
        <v>100</v>
      </c>
    </row>
    <row r="6" spans="1:26" ht="30" customHeight="1" x14ac:dyDescent="0.2">
      <c r="A6" s="107" t="s">
        <v>596</v>
      </c>
      <c r="B6" s="73">
        <v>3</v>
      </c>
      <c r="C6" s="108" t="s">
        <v>563</v>
      </c>
      <c r="D6" s="108" t="s">
        <v>287</v>
      </c>
      <c r="E6" s="73" t="s">
        <v>615</v>
      </c>
      <c r="F6" s="68">
        <f>IF(E6="25/26",2,0)</f>
        <v>2</v>
      </c>
      <c r="G6" s="45">
        <v>45</v>
      </c>
      <c r="H6" s="45">
        <v>3</v>
      </c>
      <c r="I6" s="88">
        <v>3</v>
      </c>
      <c r="J6" s="68">
        <f>IF(ABS((H6-I6)/I6)&lt;=0.1,2,IF(AND(ABS((H6-I6)/I6)&gt;0.1,ABS((H6-I6)/I6)&lt;=0.2),1,0))</f>
        <v>2</v>
      </c>
      <c r="K6" s="74">
        <v>75</v>
      </c>
      <c r="L6" s="68">
        <f>IF(K6&gt;90,4,IF(AND(K6&gt;80,K6&lt;=90),3,IF(AND(K6&gt;=50,K6&lt;=80),2,IF(AND(K6&gt;=10,K6&lt;50),1,0))))</f>
        <v>2</v>
      </c>
      <c r="M6" s="70">
        <v>2</v>
      </c>
      <c r="N6" s="70">
        <v>2</v>
      </c>
      <c r="O6" s="68">
        <f>SUM(M6:N6)</f>
        <v>4</v>
      </c>
      <c r="P6" s="43">
        <v>45</v>
      </c>
      <c r="Q6" s="43">
        <v>45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45">
        <v>69</v>
      </c>
      <c r="U6" s="45">
        <v>100</v>
      </c>
      <c r="V6" s="68">
        <f>IF(U6&gt;=90,2,IF(U6&gt;=80,1,0))</f>
        <v>2</v>
      </c>
      <c r="W6" s="45">
        <v>13</v>
      </c>
      <c r="X6" s="45">
        <v>9</v>
      </c>
      <c r="Y6" s="72">
        <f>F6+J6+L6+O6+S6+V6</f>
        <v>16</v>
      </c>
      <c r="Z6" s="72">
        <f>ROUND(Y6/$Y$2*100,0)</f>
        <v>89</v>
      </c>
    </row>
    <row r="7" spans="1:26" s="33" customFormat="1" x14ac:dyDescent="0.25">
      <c r="C7" s="157" t="s">
        <v>51</v>
      </c>
      <c r="D7" s="157"/>
      <c r="F7" s="11"/>
      <c r="G7" s="36">
        <f>SUM(G3:G6)</f>
        <v>256</v>
      </c>
      <c r="H7" s="34">
        <f>SUM(H3:H6)</f>
        <v>13</v>
      </c>
      <c r="I7" s="34">
        <f>SUM(I3:I6)</f>
        <v>13</v>
      </c>
      <c r="J7" s="11"/>
      <c r="K7" s="35"/>
      <c r="L7" s="11"/>
      <c r="M7" s="32"/>
      <c r="N7" s="32"/>
      <c r="O7" s="11"/>
      <c r="S7" s="11"/>
      <c r="Y7" s="12"/>
      <c r="Z7" s="12"/>
    </row>
    <row r="8" spans="1:26" ht="15" thickBot="1" x14ac:dyDescent="0.25">
      <c r="M8" s="32"/>
      <c r="N8" s="32"/>
    </row>
    <row r="9" spans="1:26" ht="15" thickBot="1" x14ac:dyDescent="0.25">
      <c r="M9" s="32"/>
      <c r="N9" s="32"/>
      <c r="U9" s="159" t="s">
        <v>50</v>
      </c>
      <c r="V9" s="160"/>
      <c r="W9" s="160"/>
      <c r="X9" s="161"/>
      <c r="Y9" s="9">
        <f>AVERAGE(Y3:Y6)</f>
        <v>17.5</v>
      </c>
      <c r="Z9" s="10">
        <f>ROUND(Y9/$Y$2*100,0)</f>
        <v>97</v>
      </c>
    </row>
    <row r="10" spans="1:26" x14ac:dyDescent="0.2">
      <c r="M10" s="32"/>
      <c r="N10" s="32"/>
    </row>
    <row r="11" spans="1:26" x14ac:dyDescent="0.2">
      <c r="M11" s="32"/>
      <c r="N11" s="32"/>
    </row>
    <row r="12" spans="1:26" x14ac:dyDescent="0.2">
      <c r="M12" s="46"/>
      <c r="N12" s="46"/>
    </row>
    <row r="13" spans="1:26" x14ac:dyDescent="0.2">
      <c r="M13" s="46"/>
      <c r="N13" s="46"/>
    </row>
    <row r="14" spans="1:26" x14ac:dyDescent="0.2">
      <c r="M14" s="32"/>
      <c r="N14" s="32"/>
    </row>
    <row r="15" spans="1:26" x14ac:dyDescent="0.2">
      <c r="M15" s="32"/>
      <c r="N15" s="32"/>
    </row>
  </sheetData>
  <autoFilter ref="A1:Z7">
    <sortState ref="A2:Z7">
      <sortCondition descending="1" ref="Z3"/>
    </sortState>
  </autoFilter>
  <sortState ref="A1:AA7">
    <sortCondition descending="1" ref="Z3"/>
  </sortState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14999847407452621"/>
  </sheetPr>
  <dimension ref="A1:Z15"/>
  <sheetViews>
    <sheetView zoomScale="65" zoomScaleNormal="65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L26" sqref="L26"/>
    </sheetView>
  </sheetViews>
  <sheetFormatPr defaultColWidth="8.85546875" defaultRowHeight="14.25" x14ac:dyDescent="0.2"/>
  <cols>
    <col min="1" max="1" width="30.7109375" style="145" customWidth="1"/>
    <col min="2" max="2" width="3.28515625" style="145" customWidth="1"/>
    <col min="3" max="3" width="28.28515625" style="145" customWidth="1"/>
    <col min="4" max="4" width="29.42578125" style="145" customWidth="1"/>
    <col min="5" max="5" width="13.28515625" style="145" customWidth="1"/>
    <col min="6" max="6" width="5.7109375" style="145" customWidth="1"/>
    <col min="7" max="7" width="13.42578125" style="145" customWidth="1"/>
    <col min="8" max="8" width="11.28515625" style="145" customWidth="1"/>
    <col min="9" max="9" width="12.140625" style="145" customWidth="1"/>
    <col min="10" max="10" width="10" style="145" customWidth="1"/>
    <col min="11" max="11" width="13.85546875" style="145" customWidth="1"/>
    <col min="12" max="12" width="5.7109375" style="145" customWidth="1"/>
    <col min="13" max="14" width="16.140625" style="145" customWidth="1"/>
    <col min="15" max="15" width="5.7109375" style="145" customWidth="1"/>
    <col min="16" max="16" width="16.7109375" style="145" customWidth="1"/>
    <col min="17" max="17" width="14" style="145" customWidth="1"/>
    <col min="18" max="18" width="8.85546875" style="145" customWidth="1"/>
    <col min="19" max="19" width="5.7109375" style="145" customWidth="1"/>
    <col min="20" max="20" width="12" style="145" customWidth="1"/>
    <col min="21" max="21" width="14.140625" style="145" customWidth="1"/>
    <col min="22" max="22" width="5.7109375" style="145" bestFit="1" customWidth="1"/>
    <col min="23" max="24" width="13.7109375" style="145" bestFit="1" customWidth="1"/>
    <col min="25" max="25" width="7.42578125" style="145" customWidth="1"/>
    <col min="26" max="26" width="10.28515625" style="145" bestFit="1" customWidth="1"/>
    <col min="27" max="16384" width="8.85546875" style="145"/>
  </cols>
  <sheetData>
    <row r="1" spans="1:26" ht="150.75" x14ac:dyDescent="0.2">
      <c r="A1" s="140" t="s">
        <v>35</v>
      </c>
      <c r="B1" s="141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47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 t="shared" ref="Y2:Y7" si="0">F2+J2+L2+O2+S2+V2</f>
        <v>18</v>
      </c>
      <c r="Z2" s="155">
        <v>100</v>
      </c>
    </row>
    <row r="3" spans="1:26" ht="30" customHeight="1" x14ac:dyDescent="0.2">
      <c r="A3" s="107" t="s">
        <v>602</v>
      </c>
      <c r="B3" s="73">
        <v>1</v>
      </c>
      <c r="C3" s="108" t="s">
        <v>114</v>
      </c>
      <c r="D3" s="108" t="s">
        <v>288</v>
      </c>
      <c r="E3" s="78" t="s">
        <v>615</v>
      </c>
      <c r="F3" s="68">
        <f>IF(E3="25/26",2,0)</f>
        <v>2</v>
      </c>
      <c r="G3" s="45">
        <v>5</v>
      </c>
      <c r="H3" s="45">
        <v>1</v>
      </c>
      <c r="I3" s="66">
        <v>1</v>
      </c>
      <c r="J3" s="68">
        <f>IF(ABS((H3-I3)/I3)&lt;=0.1,2,IF(AND(ABS((H3-I3)/I3)&gt;0.1,ABS((H3-I3)/I3)&lt;=0.2),1,0))</f>
        <v>2</v>
      </c>
      <c r="K3" s="74">
        <v>91.666666666666657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70">
        <v>5</v>
      </c>
      <c r="Q3" s="70">
        <v>5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45">
        <v>5</v>
      </c>
      <c r="U3" s="45">
        <v>100</v>
      </c>
      <c r="V3" s="68">
        <f>IF(U3&gt;=90,2,IF(U3&gt;=80,1,0))</f>
        <v>2</v>
      </c>
      <c r="W3" s="45">
        <v>8</v>
      </c>
      <c r="X3" s="45">
        <v>1</v>
      </c>
      <c r="Y3" s="72">
        <f t="shared" si="0"/>
        <v>18</v>
      </c>
      <c r="Z3" s="72">
        <f>ROUND(Y3/$Y$2*100,0)</f>
        <v>100</v>
      </c>
    </row>
    <row r="4" spans="1:26" ht="30" customHeight="1" x14ac:dyDescent="0.2">
      <c r="A4" s="107" t="s">
        <v>602</v>
      </c>
      <c r="B4" s="73">
        <v>2</v>
      </c>
      <c r="C4" s="108" t="s">
        <v>113</v>
      </c>
      <c r="D4" s="108" t="s">
        <v>289</v>
      </c>
      <c r="E4" s="78" t="s">
        <v>615</v>
      </c>
      <c r="F4" s="68">
        <f>IF(E4="25/26",2,0)</f>
        <v>2</v>
      </c>
      <c r="G4" s="45">
        <v>9</v>
      </c>
      <c r="H4" s="45">
        <v>1</v>
      </c>
      <c r="I4" s="66">
        <v>1</v>
      </c>
      <c r="J4" s="68">
        <f>IF(ABS((H4-I4)/I4)&lt;=0.1,2,IF(AND(ABS((H4-I4)/I4)&gt;0.1,ABS((H4-I4)/I4)&lt;=0.2),1,0))</f>
        <v>2</v>
      </c>
      <c r="K4" s="74">
        <v>91.666666666666657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70">
        <v>9</v>
      </c>
      <c r="Q4" s="70">
        <v>9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45">
        <v>10</v>
      </c>
      <c r="U4" s="45">
        <v>100</v>
      </c>
      <c r="V4" s="68">
        <f>IF(U4&gt;=90,2,IF(U4&gt;=80,1,0))</f>
        <v>2</v>
      </c>
      <c r="W4" s="45">
        <v>50</v>
      </c>
      <c r="X4" s="45">
        <v>0</v>
      </c>
      <c r="Y4" s="72">
        <f t="shared" si="0"/>
        <v>18</v>
      </c>
      <c r="Z4" s="72">
        <f>ROUND(Y4/$Y$2*100,0)</f>
        <v>100</v>
      </c>
    </row>
    <row r="5" spans="1:26" ht="30" customHeight="1" x14ac:dyDescent="0.2">
      <c r="A5" s="107" t="s">
        <v>602</v>
      </c>
      <c r="B5" s="73">
        <v>3</v>
      </c>
      <c r="C5" s="109" t="s">
        <v>562</v>
      </c>
      <c r="D5" s="108" t="s">
        <v>561</v>
      </c>
      <c r="E5" s="78" t="s">
        <v>615</v>
      </c>
      <c r="F5" s="68">
        <f>IF(E5="25/26",2,0)</f>
        <v>2</v>
      </c>
      <c r="G5" s="45">
        <v>13</v>
      </c>
      <c r="H5" s="45">
        <v>3</v>
      </c>
      <c r="I5" s="66">
        <v>3</v>
      </c>
      <c r="J5" s="68">
        <f>IF(ABS((H5-I5)/I5)&lt;=0.1,2,IF(AND(ABS((H5-I5)/I5)&gt;0.1,ABS((H5-I5)/I5)&lt;=0.2),1,0))</f>
        <v>2</v>
      </c>
      <c r="K5" s="74">
        <v>91.666666666666657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70">
        <v>8</v>
      </c>
      <c r="Q5" s="70">
        <v>8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45">
        <v>10</v>
      </c>
      <c r="U5" s="45">
        <v>100</v>
      </c>
      <c r="V5" s="68">
        <f>IF(U5&gt;=90,2,IF(U5&gt;=80,1,0))</f>
        <v>2</v>
      </c>
      <c r="W5" s="45">
        <v>47</v>
      </c>
      <c r="X5" s="45">
        <v>0</v>
      </c>
      <c r="Y5" s="72">
        <f t="shared" si="0"/>
        <v>18</v>
      </c>
      <c r="Z5" s="72">
        <f>ROUND(Y5/$Y$2*100,0)</f>
        <v>100</v>
      </c>
    </row>
    <row r="6" spans="1:26" ht="42.75" x14ac:dyDescent="0.2">
      <c r="A6" s="107" t="s">
        <v>602</v>
      </c>
      <c r="B6" s="73">
        <v>4</v>
      </c>
      <c r="C6" s="108" t="s">
        <v>112</v>
      </c>
      <c r="D6" s="108" t="s">
        <v>245</v>
      </c>
      <c r="E6" s="78" t="s">
        <v>615</v>
      </c>
      <c r="F6" s="68">
        <f>IF(E6="25/26",2,0)</f>
        <v>2</v>
      </c>
      <c r="G6" s="45">
        <v>169</v>
      </c>
      <c r="H6" s="45">
        <v>12</v>
      </c>
      <c r="I6" s="66">
        <v>12</v>
      </c>
      <c r="J6" s="68">
        <f>IF(ABS((H6-I6)/I6)&lt;=0.1,2,IF(AND(ABS((H6-I6)/I6)&gt;0.1,ABS((H6-I6)/I6)&lt;=0.2),1,0))</f>
        <v>2</v>
      </c>
      <c r="K6" s="74">
        <v>100</v>
      </c>
      <c r="L6" s="68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70">
        <v>150</v>
      </c>
      <c r="Q6" s="70">
        <v>150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45">
        <v>258</v>
      </c>
      <c r="U6" s="45">
        <v>100</v>
      </c>
      <c r="V6" s="68">
        <f>IF(U6&gt;=90,2,IF(U6&gt;=80,1,0))</f>
        <v>2</v>
      </c>
      <c r="W6" s="45">
        <v>76</v>
      </c>
      <c r="X6" s="45">
        <v>4</v>
      </c>
      <c r="Y6" s="72">
        <f t="shared" si="0"/>
        <v>18</v>
      </c>
      <c r="Z6" s="72">
        <f>ROUND(Y6/$Y$2*100,0)</f>
        <v>100</v>
      </c>
    </row>
    <row r="7" spans="1:26" ht="30" customHeight="1" x14ac:dyDescent="0.2">
      <c r="A7" s="107" t="s">
        <v>602</v>
      </c>
      <c r="B7" s="73">
        <v>5</v>
      </c>
      <c r="C7" s="108" t="s">
        <v>439</v>
      </c>
      <c r="D7" s="108" t="s">
        <v>590</v>
      </c>
      <c r="E7" s="78" t="s">
        <v>615</v>
      </c>
      <c r="F7" s="68">
        <f>IF(E7="25/26",2,0)</f>
        <v>2</v>
      </c>
      <c r="G7" s="45">
        <v>106</v>
      </c>
      <c r="H7" s="45">
        <v>6</v>
      </c>
      <c r="I7" s="66">
        <v>6</v>
      </c>
      <c r="J7" s="68">
        <f>IF(ABS((H7-I7)/I7)&lt;=0.1,2,IF(AND(ABS((H7-I7)/I7)&gt;0.1,ABS((H7-I7)/I7)&lt;=0.2),1,0))</f>
        <v>2</v>
      </c>
      <c r="K7" s="74">
        <v>100</v>
      </c>
      <c r="L7" s="68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70">
        <v>84</v>
      </c>
      <c r="Q7" s="70">
        <v>84</v>
      </c>
      <c r="R7" s="71">
        <f>ROUND(Q7/P7*100,0)</f>
        <v>100</v>
      </c>
      <c r="S7" s="68">
        <f>IF(R7&gt;90,4,IF(AND(R7&gt;80,R7&lt;=90),3,IF(AND(R7&gt;=50,R7&lt;=80),2,IF(AND(R7&gt;=10,R7&lt;50),1,0))))</f>
        <v>4</v>
      </c>
      <c r="T7" s="45">
        <v>127</v>
      </c>
      <c r="U7" s="45">
        <v>100</v>
      </c>
      <c r="V7" s="68">
        <f>IF(U7&gt;=90,2,IF(U7&gt;=80,1,0))</f>
        <v>2</v>
      </c>
      <c r="W7" s="45">
        <v>229</v>
      </c>
      <c r="X7" s="45">
        <v>40</v>
      </c>
      <c r="Y7" s="72">
        <f t="shared" si="0"/>
        <v>18</v>
      </c>
      <c r="Z7" s="72">
        <f>ROUND(Y7/$Y$2*100,0)</f>
        <v>100</v>
      </c>
    </row>
    <row r="8" spans="1:26" s="33" customFormat="1" x14ac:dyDescent="0.25">
      <c r="C8" s="171" t="s">
        <v>51</v>
      </c>
      <c r="D8" s="172"/>
      <c r="F8" s="11"/>
      <c r="G8" s="34">
        <f>SUM(G3:G7)</f>
        <v>302</v>
      </c>
      <c r="H8" s="34">
        <f>SUM(H3:H7)</f>
        <v>23</v>
      </c>
      <c r="I8" s="36">
        <f>SUM(I3:I7)</f>
        <v>23</v>
      </c>
      <c r="J8" s="11"/>
      <c r="K8" s="35"/>
      <c r="L8" s="11"/>
      <c r="M8" s="46"/>
      <c r="N8" s="46"/>
      <c r="O8" s="11"/>
      <c r="S8" s="11"/>
      <c r="T8" s="49"/>
      <c r="U8" s="49"/>
      <c r="Y8" s="12"/>
      <c r="Z8" s="12"/>
    </row>
    <row r="9" spans="1:26" s="33" customFormat="1" ht="15" thickBot="1" x14ac:dyDescent="0.3">
      <c r="C9" s="172"/>
      <c r="D9" s="172"/>
      <c r="F9" s="11"/>
      <c r="I9" s="173"/>
      <c r="J9" s="11"/>
      <c r="K9" s="35"/>
      <c r="L9" s="11"/>
      <c r="M9" s="46"/>
      <c r="N9" s="46"/>
      <c r="O9" s="11"/>
      <c r="S9" s="11"/>
      <c r="T9" s="49"/>
      <c r="U9" s="49"/>
      <c r="Y9" s="12"/>
      <c r="Z9" s="12"/>
    </row>
    <row r="10" spans="1:26" ht="15" thickBot="1" x14ac:dyDescent="0.25">
      <c r="M10" s="32"/>
      <c r="N10" s="32"/>
      <c r="U10" s="159" t="s">
        <v>50</v>
      </c>
      <c r="V10" s="160"/>
      <c r="W10" s="160"/>
      <c r="X10" s="161"/>
      <c r="Y10" s="9">
        <f>AVERAGE(Y3:Y7)</f>
        <v>18</v>
      </c>
      <c r="Z10" s="10">
        <f>ROUND(Y10/$Y$2*100,0)</f>
        <v>100</v>
      </c>
    </row>
    <row r="11" spans="1:26" x14ac:dyDescent="0.2">
      <c r="M11" s="32"/>
      <c r="N11" s="32"/>
    </row>
    <row r="12" spans="1:26" x14ac:dyDescent="0.2">
      <c r="M12" s="46"/>
      <c r="N12" s="46"/>
    </row>
    <row r="13" spans="1:26" x14ac:dyDescent="0.2">
      <c r="M13" s="46"/>
      <c r="N13" s="46"/>
    </row>
    <row r="14" spans="1:26" x14ac:dyDescent="0.2">
      <c r="M14" s="32"/>
      <c r="N14" s="32"/>
    </row>
    <row r="15" spans="1:26" x14ac:dyDescent="0.2">
      <c r="M15" s="32"/>
      <c r="N15" s="32"/>
    </row>
  </sheetData>
  <autoFilter ref="A1:Z8">
    <sortState ref="A2:AA8">
      <sortCondition descending="1" ref="Z1:Z8"/>
    </sortState>
  </autoFilter>
  <sortState ref="A3:AA8">
    <sortCondition ref="B3"/>
  </sortState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14999847407452621"/>
  </sheetPr>
  <dimension ref="A1:Z25"/>
  <sheetViews>
    <sheetView zoomScale="62" zoomScaleNormal="62" zoomScalePageLayoutView="90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D3" sqref="D3:D9"/>
    </sheetView>
  </sheetViews>
  <sheetFormatPr defaultColWidth="8.85546875" defaultRowHeight="14.25" x14ac:dyDescent="0.2"/>
  <cols>
    <col min="1" max="1" width="30.7109375" style="33" customWidth="1"/>
    <col min="2" max="2" width="4.140625" style="33" customWidth="1"/>
    <col min="3" max="3" width="29.85546875" style="33" customWidth="1"/>
    <col min="4" max="4" width="25.140625" style="33" customWidth="1"/>
    <col min="5" max="5" width="12.7109375" style="33" customWidth="1"/>
    <col min="6" max="6" width="5.7109375" style="33" customWidth="1"/>
    <col min="7" max="7" width="14.42578125" style="33" customWidth="1"/>
    <col min="8" max="8" width="11.85546875" style="33" customWidth="1"/>
    <col min="9" max="9" width="13.42578125" style="33" customWidth="1"/>
    <col min="10" max="10" width="9.42578125" style="33" customWidth="1"/>
    <col min="11" max="11" width="12.42578125" style="33" customWidth="1"/>
    <col min="12" max="12" width="5.7109375" style="33" customWidth="1"/>
    <col min="13" max="14" width="14.85546875" style="145" customWidth="1"/>
    <col min="15" max="15" width="5.7109375" style="33" customWidth="1"/>
    <col min="16" max="17" width="14.85546875" style="33" customWidth="1"/>
    <col min="18" max="18" width="8.85546875" style="33" customWidth="1"/>
    <col min="19" max="19" width="5.7109375" style="33" customWidth="1"/>
    <col min="20" max="20" width="13.7109375" style="33" customWidth="1"/>
    <col min="21" max="21" width="15.85546875" style="33" customWidth="1"/>
    <col min="22" max="22" width="5.7109375" style="33" bestFit="1" customWidth="1"/>
    <col min="23" max="23" width="12.140625" style="33" customWidth="1"/>
    <col min="24" max="24" width="12.42578125" style="33" customWidth="1"/>
    <col min="25" max="25" width="7.7109375" style="33" customWidth="1"/>
    <col min="26" max="26" width="12.5703125" style="33" customWidth="1"/>
    <col min="27" max="16384" width="8.85546875" style="33"/>
  </cols>
  <sheetData>
    <row r="1" spans="1:26" ht="150.75" x14ac:dyDescent="0.25">
      <c r="A1" s="140" t="s">
        <v>35</v>
      </c>
      <c r="B1" s="174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5">
      <c r="A2" s="146" t="s">
        <v>655</v>
      </c>
      <c r="B2" s="175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ht="30" customHeight="1" x14ac:dyDescent="0.25">
      <c r="A3" s="107" t="s">
        <v>597</v>
      </c>
      <c r="B3" s="73">
        <v>1</v>
      </c>
      <c r="C3" s="108" t="s">
        <v>119</v>
      </c>
      <c r="D3" s="108" t="s">
        <v>293</v>
      </c>
      <c r="E3" s="78" t="s">
        <v>615</v>
      </c>
      <c r="F3" s="68">
        <f>IF(E3="25/26",2,0)</f>
        <v>2</v>
      </c>
      <c r="G3" s="45">
        <v>25</v>
      </c>
      <c r="H3" s="45">
        <v>2</v>
      </c>
      <c r="I3" s="79">
        <v>2</v>
      </c>
      <c r="J3" s="68">
        <f>IF(ABS((H3-I3)/I3)&lt;=0.1,2,IF(AND(ABS((H3-I3)/I3)&gt;0.1,ABS((H3-I3)/I3)&lt;=0.2),1,0))</f>
        <v>2</v>
      </c>
      <c r="K3" s="76">
        <v>96.825396825396822</v>
      </c>
      <c r="L3" s="68">
        <v>4</v>
      </c>
      <c r="M3" s="70">
        <v>2</v>
      </c>
      <c r="N3" s="70">
        <v>2</v>
      </c>
      <c r="O3" s="68">
        <f>SUM(M3:N3)</f>
        <v>4</v>
      </c>
      <c r="P3" s="70">
        <v>25</v>
      </c>
      <c r="Q3" s="70">
        <v>25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45">
        <v>19</v>
      </c>
      <c r="U3" s="45">
        <v>100</v>
      </c>
      <c r="V3" s="68">
        <f>IF(U3&gt;=90,2,IF(U3&gt;=80,1,0))</f>
        <v>2</v>
      </c>
      <c r="W3" s="45">
        <v>14</v>
      </c>
      <c r="X3" s="45">
        <v>0</v>
      </c>
      <c r="Y3" s="72">
        <f>F3+J3+L3+O3+S3+V3</f>
        <v>18</v>
      </c>
      <c r="Z3" s="72">
        <f>ROUND(Y3/$Y$2*100,0)</f>
        <v>100</v>
      </c>
    </row>
    <row r="4" spans="1:26" ht="41.25" customHeight="1" x14ac:dyDescent="0.25">
      <c r="A4" s="107" t="s">
        <v>597</v>
      </c>
      <c r="B4" s="73">
        <v>2</v>
      </c>
      <c r="C4" s="108" t="s">
        <v>117</v>
      </c>
      <c r="D4" s="108" t="s">
        <v>290</v>
      </c>
      <c r="E4" s="78" t="s">
        <v>615</v>
      </c>
      <c r="F4" s="68">
        <f t="shared" ref="F4:F9" si="0">IF(E4="25/26",2,0)</f>
        <v>2</v>
      </c>
      <c r="G4" s="45">
        <v>111</v>
      </c>
      <c r="H4" s="45">
        <v>6</v>
      </c>
      <c r="I4" s="88">
        <v>6</v>
      </c>
      <c r="J4" s="68">
        <f t="shared" ref="J4:J9" si="1">IF(ABS((H4-I4)/I4)&lt;=0.1,2,IF(AND(ABS((H4-I4)/I4)&gt;0.1,ABS((H4-I4)/I4)&lt;=0.2),1,0))</f>
        <v>2</v>
      </c>
      <c r="K4" s="76">
        <v>100</v>
      </c>
      <c r="L4" s="68">
        <v>4</v>
      </c>
      <c r="M4" s="70">
        <v>2</v>
      </c>
      <c r="N4" s="70">
        <v>2</v>
      </c>
      <c r="O4" s="68">
        <f t="shared" ref="O4:O9" si="2">SUM(M4:N4)</f>
        <v>4</v>
      </c>
      <c r="P4" s="70">
        <v>107</v>
      </c>
      <c r="Q4" s="70">
        <v>107</v>
      </c>
      <c r="R4" s="71">
        <f t="shared" ref="R4:R9" si="3">ROUND(Q4/P4*100,0)</f>
        <v>100</v>
      </c>
      <c r="S4" s="68">
        <f t="shared" ref="S4:S9" si="4">IF(R4&gt;90,4,IF(AND(R4&gt;80,R4&lt;=90),3,IF(AND(R4&gt;=50,R4&lt;=80),2,IF(AND(R4&gt;=10,R4&lt;50),1,0))))</f>
        <v>4</v>
      </c>
      <c r="T4" s="45">
        <v>107</v>
      </c>
      <c r="U4" s="45">
        <v>100</v>
      </c>
      <c r="V4" s="68">
        <f t="shared" ref="V4:V9" si="5">IF(U4&gt;=90,2,IF(U4&gt;=80,1,0))</f>
        <v>2</v>
      </c>
      <c r="W4" s="75">
        <v>92</v>
      </c>
      <c r="X4" s="75">
        <v>68</v>
      </c>
      <c r="Y4" s="72">
        <f t="shared" ref="Y4:Y9" si="6">F4+J4+L4+O4+S4+V4</f>
        <v>18</v>
      </c>
      <c r="Z4" s="72">
        <f t="shared" ref="Z4:Z9" si="7">ROUND(Y4/$Y$2*100,0)</f>
        <v>100</v>
      </c>
    </row>
    <row r="5" spans="1:26" ht="30" customHeight="1" x14ac:dyDescent="0.25">
      <c r="A5" s="107" t="s">
        <v>597</v>
      </c>
      <c r="B5" s="73">
        <v>3</v>
      </c>
      <c r="C5" s="108" t="s">
        <v>118</v>
      </c>
      <c r="D5" s="108" t="s">
        <v>291</v>
      </c>
      <c r="E5" s="78" t="s">
        <v>615</v>
      </c>
      <c r="F5" s="68">
        <f t="shared" si="0"/>
        <v>2</v>
      </c>
      <c r="G5" s="45">
        <v>80</v>
      </c>
      <c r="H5" s="45">
        <v>5</v>
      </c>
      <c r="I5" s="88">
        <v>5</v>
      </c>
      <c r="J5" s="68">
        <f t="shared" si="1"/>
        <v>2</v>
      </c>
      <c r="K5" s="76">
        <v>98.412698412698404</v>
      </c>
      <c r="L5" s="68">
        <v>4</v>
      </c>
      <c r="M5" s="70">
        <v>2</v>
      </c>
      <c r="N5" s="70">
        <v>2</v>
      </c>
      <c r="O5" s="68">
        <f t="shared" si="2"/>
        <v>4</v>
      </c>
      <c r="P5" s="70">
        <v>64</v>
      </c>
      <c r="Q5" s="70">
        <v>64</v>
      </c>
      <c r="R5" s="71">
        <f t="shared" si="3"/>
        <v>100</v>
      </c>
      <c r="S5" s="68">
        <f t="shared" si="4"/>
        <v>4</v>
      </c>
      <c r="T5" s="45">
        <v>96</v>
      </c>
      <c r="U5" s="45">
        <v>100</v>
      </c>
      <c r="V5" s="68">
        <f t="shared" si="5"/>
        <v>2</v>
      </c>
      <c r="W5" s="75">
        <v>130</v>
      </c>
      <c r="X5" s="75">
        <v>34</v>
      </c>
      <c r="Y5" s="72">
        <f t="shared" si="6"/>
        <v>18</v>
      </c>
      <c r="Z5" s="72">
        <f t="shared" si="7"/>
        <v>100</v>
      </c>
    </row>
    <row r="6" spans="1:26" ht="30" customHeight="1" x14ac:dyDescent="0.25">
      <c r="A6" s="107" t="s">
        <v>597</v>
      </c>
      <c r="B6" s="73">
        <v>4</v>
      </c>
      <c r="C6" s="108" t="s">
        <v>601</v>
      </c>
      <c r="D6" s="108" t="s">
        <v>598</v>
      </c>
      <c r="E6" s="78" t="s">
        <v>615</v>
      </c>
      <c r="F6" s="68">
        <f t="shared" si="0"/>
        <v>2</v>
      </c>
      <c r="G6" s="45">
        <v>76</v>
      </c>
      <c r="H6" s="45">
        <v>4</v>
      </c>
      <c r="I6" s="88">
        <v>4</v>
      </c>
      <c r="J6" s="68">
        <f t="shared" si="1"/>
        <v>2</v>
      </c>
      <c r="K6" s="76">
        <v>100</v>
      </c>
      <c r="L6" s="68">
        <v>4</v>
      </c>
      <c r="M6" s="70">
        <v>2</v>
      </c>
      <c r="N6" s="70">
        <v>2</v>
      </c>
      <c r="O6" s="68">
        <f t="shared" si="2"/>
        <v>4</v>
      </c>
      <c r="P6" s="70">
        <v>65</v>
      </c>
      <c r="Q6" s="70">
        <v>65</v>
      </c>
      <c r="R6" s="71">
        <f t="shared" si="3"/>
        <v>100</v>
      </c>
      <c r="S6" s="68">
        <f t="shared" si="4"/>
        <v>4</v>
      </c>
      <c r="T6" s="45">
        <v>70</v>
      </c>
      <c r="U6" s="45">
        <v>100</v>
      </c>
      <c r="V6" s="68">
        <f t="shared" si="5"/>
        <v>2</v>
      </c>
      <c r="W6" s="75">
        <v>117</v>
      </c>
      <c r="X6" s="75">
        <v>1</v>
      </c>
      <c r="Y6" s="72">
        <f t="shared" si="6"/>
        <v>18</v>
      </c>
      <c r="Z6" s="72">
        <f t="shared" si="7"/>
        <v>100</v>
      </c>
    </row>
    <row r="7" spans="1:26" ht="30" customHeight="1" x14ac:dyDescent="0.25">
      <c r="A7" s="107" t="s">
        <v>597</v>
      </c>
      <c r="B7" s="73">
        <v>5</v>
      </c>
      <c r="C7" s="108" t="s">
        <v>115</v>
      </c>
      <c r="D7" s="108" t="s">
        <v>294</v>
      </c>
      <c r="E7" s="78" t="s">
        <v>615</v>
      </c>
      <c r="F7" s="68">
        <f t="shared" si="0"/>
        <v>2</v>
      </c>
      <c r="G7" s="45">
        <v>235</v>
      </c>
      <c r="H7" s="45">
        <v>14</v>
      </c>
      <c r="I7" s="79">
        <v>14</v>
      </c>
      <c r="J7" s="68">
        <f t="shared" si="1"/>
        <v>2</v>
      </c>
      <c r="K7" s="76">
        <v>100</v>
      </c>
      <c r="L7" s="68">
        <v>4</v>
      </c>
      <c r="M7" s="70">
        <v>2</v>
      </c>
      <c r="N7" s="70">
        <v>2</v>
      </c>
      <c r="O7" s="68">
        <f t="shared" si="2"/>
        <v>4</v>
      </c>
      <c r="P7" s="70">
        <v>214</v>
      </c>
      <c r="Q7" s="70">
        <v>214</v>
      </c>
      <c r="R7" s="71">
        <f t="shared" si="3"/>
        <v>100</v>
      </c>
      <c r="S7" s="68">
        <f t="shared" si="4"/>
        <v>4</v>
      </c>
      <c r="T7" s="45">
        <v>274</v>
      </c>
      <c r="U7" s="45">
        <v>99</v>
      </c>
      <c r="V7" s="68">
        <f t="shared" si="5"/>
        <v>2</v>
      </c>
      <c r="W7" s="45">
        <v>98</v>
      </c>
      <c r="X7" s="45">
        <v>23</v>
      </c>
      <c r="Y7" s="72">
        <f t="shared" si="6"/>
        <v>18</v>
      </c>
      <c r="Z7" s="72">
        <f t="shared" si="7"/>
        <v>100</v>
      </c>
    </row>
    <row r="8" spans="1:26" ht="30" customHeight="1" x14ac:dyDescent="0.25">
      <c r="A8" s="107" t="s">
        <v>597</v>
      </c>
      <c r="B8" s="73">
        <v>6</v>
      </c>
      <c r="C8" s="108" t="s">
        <v>116</v>
      </c>
      <c r="D8" s="108" t="s">
        <v>292</v>
      </c>
      <c r="E8" s="78" t="s">
        <v>615</v>
      </c>
      <c r="F8" s="68">
        <f t="shared" si="0"/>
        <v>2</v>
      </c>
      <c r="G8" s="45">
        <v>80</v>
      </c>
      <c r="H8" s="45">
        <v>5</v>
      </c>
      <c r="I8" s="88">
        <v>5</v>
      </c>
      <c r="J8" s="68">
        <f t="shared" si="1"/>
        <v>2</v>
      </c>
      <c r="K8" s="76">
        <v>98.412698412698404</v>
      </c>
      <c r="L8" s="68">
        <v>4</v>
      </c>
      <c r="M8" s="70">
        <v>2</v>
      </c>
      <c r="N8" s="70">
        <v>2</v>
      </c>
      <c r="O8" s="68">
        <f t="shared" si="2"/>
        <v>4</v>
      </c>
      <c r="P8" s="70">
        <v>69</v>
      </c>
      <c r="Q8" s="70">
        <v>69</v>
      </c>
      <c r="R8" s="71">
        <f t="shared" si="3"/>
        <v>100</v>
      </c>
      <c r="S8" s="68">
        <f t="shared" si="4"/>
        <v>4</v>
      </c>
      <c r="T8" s="45">
        <v>82</v>
      </c>
      <c r="U8" s="45">
        <v>98</v>
      </c>
      <c r="V8" s="68">
        <f t="shared" si="5"/>
        <v>2</v>
      </c>
      <c r="W8" s="75">
        <v>115</v>
      </c>
      <c r="X8" s="75">
        <v>8</v>
      </c>
      <c r="Y8" s="72">
        <f t="shared" si="6"/>
        <v>18</v>
      </c>
      <c r="Z8" s="72">
        <f t="shared" si="7"/>
        <v>100</v>
      </c>
    </row>
    <row r="9" spans="1:26" ht="30" customHeight="1" x14ac:dyDescent="0.25">
      <c r="A9" s="107" t="s">
        <v>597</v>
      </c>
      <c r="B9" s="73">
        <v>7</v>
      </c>
      <c r="C9" s="108" t="s">
        <v>600</v>
      </c>
      <c r="D9" s="108" t="s">
        <v>599</v>
      </c>
      <c r="E9" s="78" t="s">
        <v>615</v>
      </c>
      <c r="F9" s="68">
        <f t="shared" si="0"/>
        <v>2</v>
      </c>
      <c r="G9" s="45">
        <v>68</v>
      </c>
      <c r="H9" s="45">
        <v>4</v>
      </c>
      <c r="I9" s="88">
        <v>4</v>
      </c>
      <c r="J9" s="68">
        <f t="shared" si="1"/>
        <v>2</v>
      </c>
      <c r="K9" s="76">
        <v>98.412698412698404</v>
      </c>
      <c r="L9" s="68">
        <v>4</v>
      </c>
      <c r="M9" s="70">
        <v>2</v>
      </c>
      <c r="N9" s="70">
        <v>2</v>
      </c>
      <c r="O9" s="68">
        <f t="shared" si="2"/>
        <v>4</v>
      </c>
      <c r="P9" s="70">
        <v>64</v>
      </c>
      <c r="Q9" s="70">
        <v>64</v>
      </c>
      <c r="R9" s="71">
        <f t="shared" si="3"/>
        <v>100</v>
      </c>
      <c r="S9" s="68">
        <f t="shared" si="4"/>
        <v>4</v>
      </c>
      <c r="T9" s="45">
        <v>66</v>
      </c>
      <c r="U9" s="45">
        <v>100</v>
      </c>
      <c r="V9" s="68">
        <f t="shared" si="5"/>
        <v>2</v>
      </c>
      <c r="W9" s="75">
        <v>89</v>
      </c>
      <c r="X9" s="75">
        <v>2</v>
      </c>
      <c r="Y9" s="72">
        <f t="shared" si="6"/>
        <v>18</v>
      </c>
      <c r="Z9" s="72">
        <f t="shared" si="7"/>
        <v>100</v>
      </c>
    </row>
    <row r="10" spans="1:26" ht="30" customHeight="1" x14ac:dyDescent="0.25">
      <c r="C10" s="171" t="s">
        <v>51</v>
      </c>
      <c r="D10" s="172"/>
      <c r="F10" s="11"/>
      <c r="G10" s="34">
        <f>SUM(G3:G9)</f>
        <v>675</v>
      </c>
      <c r="H10" s="34">
        <f>SUM(H3:H9)</f>
        <v>40</v>
      </c>
      <c r="I10" s="36">
        <f>SUM(I3:I9)</f>
        <v>40</v>
      </c>
      <c r="J10" s="11"/>
      <c r="K10" s="35"/>
      <c r="L10" s="11"/>
      <c r="M10" s="46"/>
      <c r="N10" s="46"/>
      <c r="O10" s="11"/>
      <c r="S10" s="11"/>
      <c r="T10" s="49"/>
      <c r="U10" s="49"/>
      <c r="Y10" s="12"/>
      <c r="Z10" s="12"/>
    </row>
    <row r="11" spans="1:26" ht="15" thickBot="1" x14ac:dyDescent="0.3">
      <c r="M11" s="46"/>
      <c r="N11" s="46"/>
      <c r="T11" s="49"/>
      <c r="U11" s="49"/>
    </row>
    <row r="12" spans="1:26" ht="15" thickBot="1" x14ac:dyDescent="0.3">
      <c r="M12" s="32"/>
      <c r="N12" s="32"/>
      <c r="T12" s="49"/>
      <c r="U12" s="159" t="s">
        <v>50</v>
      </c>
      <c r="V12" s="160"/>
      <c r="W12" s="176"/>
      <c r="X12" s="177"/>
      <c r="Y12" s="9">
        <f>AVERAGE(Y3:Y9)</f>
        <v>18</v>
      </c>
      <c r="Z12" s="10">
        <f>ROUND(Y12/$Y$2*100,0)</f>
        <v>100</v>
      </c>
    </row>
    <row r="13" spans="1:26" x14ac:dyDescent="0.25">
      <c r="M13" s="32"/>
      <c r="N13" s="32"/>
      <c r="T13" s="49"/>
      <c r="U13" s="49"/>
    </row>
    <row r="14" spans="1:26" x14ac:dyDescent="0.2">
      <c r="T14" s="49"/>
      <c r="U14" s="49"/>
    </row>
    <row r="15" spans="1:26" x14ac:dyDescent="0.2">
      <c r="H15" s="47"/>
      <c r="T15" s="49"/>
      <c r="U15" s="49"/>
    </row>
    <row r="16" spans="1:26" x14ac:dyDescent="0.2">
      <c r="H16" s="47"/>
      <c r="T16" s="49"/>
      <c r="U16" s="49"/>
    </row>
    <row r="17" spans="7:21" x14ac:dyDescent="0.2">
      <c r="H17" s="47"/>
      <c r="T17" s="49"/>
      <c r="U17" s="49"/>
    </row>
    <row r="18" spans="7:21" x14ac:dyDescent="0.2">
      <c r="G18" s="87"/>
      <c r="H18" s="87"/>
    </row>
    <row r="19" spans="7:21" x14ac:dyDescent="0.2">
      <c r="G19" s="87"/>
      <c r="H19" s="87"/>
    </row>
    <row r="20" spans="7:21" x14ac:dyDescent="0.2">
      <c r="G20" s="87"/>
      <c r="H20" s="87"/>
    </row>
    <row r="21" spans="7:21" x14ac:dyDescent="0.2">
      <c r="G21" s="87"/>
      <c r="H21" s="87"/>
    </row>
    <row r="22" spans="7:21" x14ac:dyDescent="0.2">
      <c r="G22" s="87"/>
      <c r="H22" s="87"/>
    </row>
    <row r="23" spans="7:21" x14ac:dyDescent="0.2">
      <c r="G23" s="87"/>
      <c r="H23" s="87"/>
    </row>
    <row r="24" spans="7:21" x14ac:dyDescent="0.2">
      <c r="G24" s="87"/>
      <c r="H24" s="87"/>
    </row>
    <row r="25" spans="7:21" x14ac:dyDescent="0.2">
      <c r="G25" s="87"/>
      <c r="H25" s="87"/>
    </row>
  </sheetData>
  <autoFilter ref="A1:Z10">
    <sortState ref="A2:AA10">
      <sortCondition descending="1" ref="Z1:Z10"/>
    </sortState>
  </autoFilter>
  <sortState ref="A3:Y11">
    <sortCondition ref="B3"/>
  </sortState>
  <pageMargins left="0.7" right="0.7" top="0.75" bottom="0.75" header="0.3" footer="0.3"/>
  <ignoredErrors>
    <ignoredError sqref="O3:O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15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W29" sqref="W29"/>
    </sheetView>
  </sheetViews>
  <sheetFormatPr defaultColWidth="8.85546875" defaultRowHeight="14.25" x14ac:dyDescent="0.2"/>
  <cols>
    <col min="1" max="1" width="28.42578125" style="145" customWidth="1"/>
    <col min="2" max="2" width="4.42578125" style="145" customWidth="1"/>
    <col min="3" max="3" width="33.5703125" style="145" customWidth="1"/>
    <col min="4" max="4" width="26.42578125" style="145" customWidth="1"/>
    <col min="5" max="5" width="14.7109375" style="145" customWidth="1"/>
    <col min="6" max="6" width="5.7109375" style="145" customWidth="1"/>
    <col min="7" max="7" width="13.85546875" style="145" customWidth="1"/>
    <col min="8" max="8" width="11.85546875" style="145" customWidth="1"/>
    <col min="9" max="9" width="12.42578125" style="145" customWidth="1"/>
    <col min="10" max="10" width="5.7109375" style="145" customWidth="1"/>
    <col min="11" max="11" width="12.42578125" style="145" customWidth="1"/>
    <col min="12" max="12" width="5.7109375" style="145" customWidth="1"/>
    <col min="13" max="14" width="14.42578125" style="145" customWidth="1"/>
    <col min="15" max="15" width="5.7109375" style="145" customWidth="1"/>
    <col min="16" max="17" width="15.7109375" style="145" customWidth="1"/>
    <col min="18" max="18" width="9.42578125" style="145" customWidth="1"/>
    <col min="19" max="19" width="5.7109375" style="145" customWidth="1"/>
    <col min="20" max="20" width="12" style="145" customWidth="1"/>
    <col min="21" max="21" width="12.85546875" style="145" customWidth="1"/>
    <col min="22" max="22" width="5.7109375" style="145" bestFit="1" customWidth="1"/>
    <col min="23" max="23" width="12.42578125" style="145" customWidth="1"/>
    <col min="24" max="24" width="13.28515625" style="145" customWidth="1"/>
    <col min="25" max="25" width="6.85546875" style="145" bestFit="1" customWidth="1"/>
    <col min="26" max="26" width="6.7109375" style="145" customWidth="1"/>
    <col min="27" max="16384" width="8.85546875" style="145"/>
  </cols>
  <sheetData>
    <row r="1" spans="1:26" ht="120" x14ac:dyDescent="0.2">
      <c r="A1" s="140" t="s">
        <v>35</v>
      </c>
      <c r="B1" s="141"/>
      <c r="C1" s="142" t="s">
        <v>36</v>
      </c>
      <c r="D1" s="142" t="s">
        <v>238</v>
      </c>
      <c r="E1" s="143" t="s">
        <v>37</v>
      </c>
      <c r="F1" s="153" t="s">
        <v>42</v>
      </c>
      <c r="G1" s="143" t="s">
        <v>40</v>
      </c>
      <c r="H1" s="143" t="s">
        <v>39</v>
      </c>
      <c r="I1" s="143" t="s">
        <v>38</v>
      </c>
      <c r="J1" s="153" t="s">
        <v>41</v>
      </c>
      <c r="K1" s="143" t="s">
        <v>43</v>
      </c>
      <c r="L1" s="153" t="s">
        <v>44</v>
      </c>
      <c r="M1" s="143" t="s">
        <v>653</v>
      </c>
      <c r="N1" s="143" t="s">
        <v>654</v>
      </c>
      <c r="O1" s="153" t="s">
        <v>581</v>
      </c>
      <c r="P1" s="143" t="s">
        <v>45</v>
      </c>
      <c r="Q1" s="143" t="s">
        <v>46</v>
      </c>
      <c r="R1" s="144" t="s">
        <v>48</v>
      </c>
      <c r="S1" s="153" t="s">
        <v>47</v>
      </c>
      <c r="T1" s="143" t="s">
        <v>219</v>
      </c>
      <c r="U1" s="143" t="s">
        <v>220</v>
      </c>
      <c r="V1" s="153" t="s">
        <v>221</v>
      </c>
      <c r="W1" s="143" t="s">
        <v>223</v>
      </c>
      <c r="X1" s="143" t="s">
        <v>222</v>
      </c>
      <c r="Y1" s="154" t="s">
        <v>614</v>
      </c>
      <c r="Z1" s="154" t="s">
        <v>49</v>
      </c>
    </row>
    <row r="2" spans="1:26" x14ac:dyDescent="0.2">
      <c r="A2" s="146" t="s">
        <v>655</v>
      </c>
      <c r="B2" s="178"/>
      <c r="C2" s="148"/>
      <c r="D2" s="148"/>
      <c r="E2" s="149"/>
      <c r="F2" s="155">
        <v>2</v>
      </c>
      <c r="G2" s="149"/>
      <c r="H2" s="149"/>
      <c r="I2" s="149"/>
      <c r="J2" s="155">
        <v>2</v>
      </c>
      <c r="K2" s="149"/>
      <c r="L2" s="155">
        <v>4</v>
      </c>
      <c r="M2" s="149">
        <v>2</v>
      </c>
      <c r="N2" s="150">
        <v>2</v>
      </c>
      <c r="O2" s="155">
        <v>4</v>
      </c>
      <c r="P2" s="149"/>
      <c r="Q2" s="149"/>
      <c r="R2" s="149"/>
      <c r="S2" s="155">
        <v>4</v>
      </c>
      <c r="T2" s="149"/>
      <c r="U2" s="149"/>
      <c r="V2" s="155">
        <v>2</v>
      </c>
      <c r="W2" s="149"/>
      <c r="X2" s="149"/>
      <c r="Y2" s="155">
        <f>F2+J2+L2+O2+S2+V2</f>
        <v>18</v>
      </c>
      <c r="Z2" s="155">
        <v>100</v>
      </c>
    </row>
    <row r="3" spans="1:26" ht="28.5" x14ac:dyDescent="0.2">
      <c r="A3" s="107" t="s">
        <v>603</v>
      </c>
      <c r="B3" s="116">
        <v>1</v>
      </c>
      <c r="C3" s="108" t="s">
        <v>124</v>
      </c>
      <c r="D3" s="108" t="s">
        <v>296</v>
      </c>
      <c r="E3" s="73" t="s">
        <v>615</v>
      </c>
      <c r="F3" s="68">
        <f>IF(E3="25/26",2,0)</f>
        <v>2</v>
      </c>
      <c r="G3" s="45">
        <v>188</v>
      </c>
      <c r="H3" s="45">
        <v>10</v>
      </c>
      <c r="I3" s="81">
        <v>10</v>
      </c>
      <c r="J3" s="68">
        <f>IF(ABS((H3-I3)/I3)&lt;=0.1,2,IF(AND(ABS((H3-I3)/I3)&gt;0.1,ABS((H3-I3)/I3)&lt;=0.2),1,0))</f>
        <v>2</v>
      </c>
      <c r="K3" s="76">
        <v>98.412698412698404</v>
      </c>
      <c r="L3" s="68">
        <f>IF(K3&gt;90,4,IF(AND(K3&gt;80,K3&lt;=90),3,IF(AND(K3&gt;=50,K3&lt;=80),2,IF(AND(K3&gt;=10,K3&lt;50),1,0))))</f>
        <v>4</v>
      </c>
      <c r="M3" s="70">
        <v>2</v>
      </c>
      <c r="N3" s="70">
        <v>2</v>
      </c>
      <c r="O3" s="68">
        <f>SUM(M3:N3)</f>
        <v>4</v>
      </c>
      <c r="P3" s="43">
        <v>139</v>
      </c>
      <c r="Q3" s="43">
        <v>139</v>
      </c>
      <c r="R3" s="71">
        <f>ROUND(Q3/P3*100,0)</f>
        <v>100</v>
      </c>
      <c r="S3" s="68">
        <f>IF(R3&gt;90,4,IF(AND(R3&gt;80,R3&lt;=90),3,IF(AND(R3&gt;=50,R3&lt;=80),2,IF(AND(R3&gt;=10,R3&lt;50),1,0))))</f>
        <v>4</v>
      </c>
      <c r="T3" s="45">
        <v>194</v>
      </c>
      <c r="U3" s="45">
        <v>100</v>
      </c>
      <c r="V3" s="68">
        <f>IF(U3&gt;=90,2,IF(U3&gt;=80,1,0))</f>
        <v>2</v>
      </c>
      <c r="W3" s="125">
        <v>125</v>
      </c>
      <c r="X3" s="125">
        <v>27</v>
      </c>
      <c r="Y3" s="72">
        <f>F3+J3+L3+O3+S3+V3</f>
        <v>18</v>
      </c>
      <c r="Z3" s="72">
        <f>ROUND(Y3/$Y$2*100,0)</f>
        <v>100</v>
      </c>
    </row>
    <row r="4" spans="1:26" ht="30" customHeight="1" x14ac:dyDescent="0.2">
      <c r="A4" s="107" t="s">
        <v>603</v>
      </c>
      <c r="B4" s="73">
        <v>2</v>
      </c>
      <c r="C4" s="108" t="s">
        <v>128</v>
      </c>
      <c r="D4" s="108" t="s">
        <v>297</v>
      </c>
      <c r="E4" s="73" t="s">
        <v>615</v>
      </c>
      <c r="F4" s="68">
        <f>IF(E4="25/26",2,0)</f>
        <v>2</v>
      </c>
      <c r="G4" s="45">
        <v>71</v>
      </c>
      <c r="H4" s="45">
        <v>4</v>
      </c>
      <c r="I4" s="81">
        <v>4</v>
      </c>
      <c r="J4" s="68">
        <f>IF(ABS((H4-I4)/I4)&lt;=0.1,2,IF(AND(ABS((H4-I4)/I4)&gt;0.1,ABS((H4-I4)/I4)&lt;=0.2),1,0))</f>
        <v>2</v>
      </c>
      <c r="K4" s="76">
        <v>95.238095238095227</v>
      </c>
      <c r="L4" s="68">
        <f>IF(K4&gt;90,4,IF(AND(K4&gt;80,K4&lt;=90),3,IF(AND(K4&gt;=50,K4&lt;=80),2,IF(AND(K4&gt;=10,K4&lt;50),1,0))))</f>
        <v>4</v>
      </c>
      <c r="M4" s="70">
        <v>2</v>
      </c>
      <c r="N4" s="70">
        <v>2</v>
      </c>
      <c r="O4" s="68">
        <f>SUM(M4:N4)</f>
        <v>4</v>
      </c>
      <c r="P4" s="43">
        <v>64</v>
      </c>
      <c r="Q4" s="43">
        <v>64</v>
      </c>
      <c r="R4" s="71">
        <f>ROUND(Q4/P4*100,0)</f>
        <v>100</v>
      </c>
      <c r="S4" s="68">
        <f>IF(R4&gt;90,4,IF(AND(R4&gt;80,R4&lt;=90),3,IF(AND(R4&gt;=50,R4&lt;=80),2,IF(AND(R4&gt;=10,R4&lt;50),1,0))))</f>
        <v>4</v>
      </c>
      <c r="T4" s="45">
        <v>72</v>
      </c>
      <c r="U4" s="45">
        <v>100</v>
      </c>
      <c r="V4" s="68">
        <f>IF(U4&gt;=90,2,IF(U4&gt;=80,1,0))</f>
        <v>2</v>
      </c>
      <c r="W4" s="125">
        <v>17</v>
      </c>
      <c r="X4" s="125">
        <v>4</v>
      </c>
      <c r="Y4" s="72">
        <f>F4+J4+L4+O4+S4+V4</f>
        <v>18</v>
      </c>
      <c r="Z4" s="72">
        <f>ROUND(Y4/$Y$2*100,0)</f>
        <v>100</v>
      </c>
    </row>
    <row r="5" spans="1:26" ht="30" customHeight="1" x14ac:dyDescent="0.2">
      <c r="A5" s="107" t="s">
        <v>603</v>
      </c>
      <c r="B5" s="73">
        <v>3</v>
      </c>
      <c r="C5" s="108" t="s">
        <v>129</v>
      </c>
      <c r="D5" s="108" t="s">
        <v>300</v>
      </c>
      <c r="E5" s="73" t="s">
        <v>615</v>
      </c>
      <c r="F5" s="68">
        <f>IF(E5="25/26",2,0)</f>
        <v>2</v>
      </c>
      <c r="G5" s="45">
        <v>69</v>
      </c>
      <c r="H5" s="45">
        <v>4</v>
      </c>
      <c r="I5" s="81">
        <v>4</v>
      </c>
      <c r="J5" s="68">
        <f>IF(ABS((H5-I5)/I5)&lt;=0.1,2,IF(AND(ABS((H5-I5)/I5)&gt;0.1,ABS((H5-I5)/I5)&lt;=0.2),1,0))</f>
        <v>2</v>
      </c>
      <c r="K5" s="76">
        <v>93.650793650793645</v>
      </c>
      <c r="L5" s="68">
        <f>IF(K5&gt;90,4,IF(AND(K5&gt;80,K5&lt;=90),3,IF(AND(K5&gt;=50,K5&lt;=80),2,IF(AND(K5&gt;=10,K5&lt;50),1,0))))</f>
        <v>4</v>
      </c>
      <c r="M5" s="70">
        <v>2</v>
      </c>
      <c r="N5" s="70">
        <v>2</v>
      </c>
      <c r="O5" s="68">
        <f>SUM(M5:N5)</f>
        <v>4</v>
      </c>
      <c r="P5" s="43">
        <v>68</v>
      </c>
      <c r="Q5" s="43">
        <v>68</v>
      </c>
      <c r="R5" s="71">
        <f>ROUND(Q5/P5*100,0)</f>
        <v>100</v>
      </c>
      <c r="S5" s="68">
        <f>IF(R5&gt;90,4,IF(AND(R5&gt;80,R5&lt;=90),3,IF(AND(R5&gt;=50,R5&lt;=80),2,IF(AND(R5&gt;=10,R5&lt;50),1,0))))</f>
        <v>4</v>
      </c>
      <c r="T5" s="45">
        <v>69</v>
      </c>
      <c r="U5" s="45">
        <v>100</v>
      </c>
      <c r="V5" s="68">
        <f>IF(U5&gt;=90,2,IF(U5&gt;=80,1,0))</f>
        <v>2</v>
      </c>
      <c r="W5" s="125">
        <v>26</v>
      </c>
      <c r="X5" s="125">
        <v>16</v>
      </c>
      <c r="Y5" s="72">
        <f>F5+J5+L5+O5+S5+V5</f>
        <v>18</v>
      </c>
      <c r="Z5" s="72">
        <f>ROUND(Y5/$Y$2*100,0)</f>
        <v>100</v>
      </c>
    </row>
    <row r="6" spans="1:26" ht="30" customHeight="1" x14ac:dyDescent="0.2">
      <c r="A6" s="107" t="s">
        <v>603</v>
      </c>
      <c r="B6" s="73">
        <v>5</v>
      </c>
      <c r="C6" s="108" t="s">
        <v>130</v>
      </c>
      <c r="D6" s="108" t="s">
        <v>302</v>
      </c>
      <c r="E6" s="73" t="s">
        <v>615</v>
      </c>
      <c r="F6" s="68">
        <f>IF(E6="25/26",2,0)</f>
        <v>2</v>
      </c>
      <c r="G6" s="45">
        <v>22</v>
      </c>
      <c r="H6" s="45">
        <v>2</v>
      </c>
      <c r="I6" s="81">
        <v>2</v>
      </c>
      <c r="J6" s="68">
        <f>IF(ABS((H6-I6)/I6)&lt;=0.1,2,IF(AND(ABS((H6-I6)/I6)&gt;0.1,ABS((H6-I6)/I6)&lt;=0.2),1,0))</f>
        <v>2</v>
      </c>
      <c r="K6" s="76">
        <v>90.476190476190482</v>
      </c>
      <c r="L6" s="68">
        <f>IF(K6&gt;90,4,IF(AND(K6&gt;80,K6&lt;=90),3,IF(AND(K6&gt;=50,K6&lt;=80),2,IF(AND(K6&gt;=10,K6&lt;50),1,0))))</f>
        <v>4</v>
      </c>
      <c r="M6" s="70">
        <v>2</v>
      </c>
      <c r="N6" s="70">
        <v>2</v>
      </c>
      <c r="O6" s="68">
        <f>SUM(M6:N6)</f>
        <v>4</v>
      </c>
      <c r="P6" s="43">
        <v>18</v>
      </c>
      <c r="Q6" s="43">
        <v>18</v>
      </c>
      <c r="R6" s="71">
        <f>ROUND(Q6/P6*100,0)</f>
        <v>100</v>
      </c>
      <c r="S6" s="68">
        <f>IF(R6&gt;90,4,IF(AND(R6&gt;80,R6&lt;=90),3,IF(AND(R6&gt;=50,R6&lt;=80),2,IF(AND(R6&gt;=10,R6&lt;50),1,0))))</f>
        <v>4</v>
      </c>
      <c r="T6" s="45">
        <v>25</v>
      </c>
      <c r="U6" s="45">
        <v>100</v>
      </c>
      <c r="V6" s="68">
        <f>IF(U6&gt;=90,2,IF(U6&gt;=80,1,0))</f>
        <v>2</v>
      </c>
      <c r="W6" s="130">
        <v>4</v>
      </c>
      <c r="X6" s="130">
        <v>2</v>
      </c>
      <c r="Y6" s="72">
        <f>F6+J6+L6+O6+S6+V6</f>
        <v>18</v>
      </c>
      <c r="Z6" s="72">
        <f>ROUND(Y6/$Y$2*100,0)</f>
        <v>100</v>
      </c>
    </row>
    <row r="7" spans="1:26" ht="30" customHeight="1" x14ac:dyDescent="0.2">
      <c r="A7" s="107" t="s">
        <v>603</v>
      </c>
      <c r="B7" s="73">
        <v>7</v>
      </c>
      <c r="C7" s="108" t="s">
        <v>126</v>
      </c>
      <c r="D7" s="108" t="s">
        <v>299</v>
      </c>
      <c r="E7" s="73" t="s">
        <v>615</v>
      </c>
      <c r="F7" s="68">
        <f>IF(E7="25/26",2,0)</f>
        <v>2</v>
      </c>
      <c r="G7" s="45">
        <v>80</v>
      </c>
      <c r="H7" s="45">
        <v>4</v>
      </c>
      <c r="I7" s="219">
        <v>4</v>
      </c>
      <c r="J7" s="68">
        <f>IF(ABS((H7-I7)/I7)&lt;=0.1,2,IF(AND(ABS((H7-I7)/I7)&gt;0.1,ABS((H7-I7)/I7)&lt;=0.2),1,0))</f>
        <v>2</v>
      </c>
      <c r="K7" s="76">
        <v>96.825396825396822</v>
      </c>
      <c r="L7" s="68">
        <f>IF(K7&gt;90,4,IF(AND(K7&gt;80,K7&lt;=90),3,IF(AND(K7&gt;=50,K7&lt;=80),2,IF(AND(K7&gt;=10,K7&lt;50),1,0))))</f>
        <v>4</v>
      </c>
      <c r="M7" s="70">
        <v>2</v>
      </c>
      <c r="N7" s="70">
        <v>2</v>
      </c>
      <c r="O7" s="68">
        <f>SUM(M7:N7)</f>
        <v>4</v>
      </c>
      <c r="P7" s="43">
        <v>79</v>
      </c>
      <c r="Q7" s="43">
        <v>79</v>
      </c>
      <c r="R7" s="71">
        <f>ROUND(Q7/P7*100,0)</f>
        <v>100</v>
      </c>
      <c r="S7" s="68">
        <f>IF(R7&gt;90,4,IF(AND(R7&gt;80,R7&lt;=90),3,IF(AND(R7&gt;=50,R7&lt;=80),2,IF(AND(R7&gt;=10,R7&lt;50),1,0))))</f>
        <v>4</v>
      </c>
      <c r="T7" s="45">
        <v>88</v>
      </c>
      <c r="U7" s="45">
        <v>100</v>
      </c>
      <c r="V7" s="68">
        <f>IF(U7&gt;=90,2,IF(U7&gt;=80,1,0))</f>
        <v>2</v>
      </c>
      <c r="W7" s="130">
        <v>24</v>
      </c>
      <c r="X7" s="130">
        <v>6</v>
      </c>
      <c r="Y7" s="72">
        <f>F7+J7+L7+O7+S7+V7</f>
        <v>18</v>
      </c>
      <c r="Z7" s="72">
        <f>ROUND(Y7/$Y$2*100,0)</f>
        <v>100</v>
      </c>
    </row>
    <row r="8" spans="1:26" ht="30" customHeight="1" x14ac:dyDescent="0.2">
      <c r="A8" s="107" t="s">
        <v>603</v>
      </c>
      <c r="B8" s="73">
        <v>8</v>
      </c>
      <c r="C8" s="108" t="s">
        <v>127</v>
      </c>
      <c r="D8" s="108" t="s">
        <v>295</v>
      </c>
      <c r="E8" s="73" t="s">
        <v>615</v>
      </c>
      <c r="F8" s="68">
        <f>IF(E8="25/26",2,0)</f>
        <v>2</v>
      </c>
      <c r="G8" s="45">
        <v>77</v>
      </c>
      <c r="H8" s="45">
        <v>6</v>
      </c>
      <c r="I8" s="88">
        <v>6</v>
      </c>
      <c r="J8" s="68">
        <f>IF(ABS((H8-I8)/I8)&lt;=0.1,2,IF(AND(ABS((H8-I8)/I8)&gt;0.1,ABS((H8-I8)/I8)&lt;=0.2),1,0))</f>
        <v>2</v>
      </c>
      <c r="K8" s="76">
        <v>98.412698412698404</v>
      </c>
      <c r="L8" s="68">
        <f>IF(K8&gt;90,4,IF(AND(K8&gt;80,K8&lt;=90),3,IF(AND(K8&gt;=50,K8&lt;=80),2,IF(AND(K8&gt;=10,K8&lt;50),1,0))))</f>
        <v>4</v>
      </c>
      <c r="M8" s="70">
        <v>1</v>
      </c>
      <c r="N8" s="70">
        <v>1</v>
      </c>
      <c r="O8" s="68">
        <f>SUM(M8:N8)</f>
        <v>2</v>
      </c>
      <c r="P8" s="43">
        <v>73</v>
      </c>
      <c r="Q8" s="43">
        <v>73</v>
      </c>
      <c r="R8" s="71">
        <f>ROUND(Q8/P8*100,0)</f>
        <v>100</v>
      </c>
      <c r="S8" s="68">
        <f>IF(R8&gt;90,4,IF(AND(R8&gt;80,R8&lt;=90),3,IF(AND(R8&gt;=50,R8&lt;=80),2,IF(AND(R8&gt;=10,R8&lt;50),1,0))))</f>
        <v>4</v>
      </c>
      <c r="T8" s="45">
        <v>74</v>
      </c>
      <c r="U8" s="45">
        <v>100</v>
      </c>
      <c r="V8" s="68">
        <f>IF(U8&gt;=90,2,IF(U8&gt;=80,1,0))</f>
        <v>2</v>
      </c>
      <c r="W8" s="125">
        <v>44</v>
      </c>
      <c r="X8" s="125">
        <v>6</v>
      </c>
      <c r="Y8" s="72">
        <f>F8+J8+L8+O8+S8+V8</f>
        <v>16</v>
      </c>
      <c r="Z8" s="72">
        <f>ROUND(Y8/$Y$2*100,0)</f>
        <v>89</v>
      </c>
    </row>
    <row r="9" spans="1:26" ht="30" customHeight="1" x14ac:dyDescent="0.2">
      <c r="A9" s="107" t="s">
        <v>603</v>
      </c>
      <c r="B9" s="73">
        <v>4</v>
      </c>
      <c r="C9" s="108" t="s">
        <v>131</v>
      </c>
      <c r="D9" s="108" t="s">
        <v>298</v>
      </c>
      <c r="E9" s="73" t="s">
        <v>615</v>
      </c>
      <c r="F9" s="68">
        <f>IF(E9="25/26",2,0)</f>
        <v>2</v>
      </c>
      <c r="G9" s="45">
        <v>3</v>
      </c>
      <c r="H9" s="45">
        <v>1</v>
      </c>
      <c r="I9" s="220">
        <v>1</v>
      </c>
      <c r="J9" s="68">
        <f>IF(ABS((H9-I9)/I9)&lt;=0.1,2,IF(AND(ABS((H9-I9)/I9)&gt;0.1,ABS((H9-I9)/I9)&lt;=0.2),1,0))</f>
        <v>2</v>
      </c>
      <c r="K9" s="76">
        <v>87.301587301587304</v>
      </c>
      <c r="L9" s="68">
        <f>IF(K9&gt;90,4,IF(AND(K9&gt;80,K9&lt;=90),3,IF(AND(K9&gt;=50,K9&lt;=80),2,IF(AND(K9&gt;=10,K9&lt;50),1,0))))</f>
        <v>3</v>
      </c>
      <c r="M9" s="70">
        <v>1</v>
      </c>
      <c r="N9" s="70">
        <v>1</v>
      </c>
      <c r="O9" s="68">
        <f>SUM(M9:N9)</f>
        <v>2</v>
      </c>
      <c r="P9" s="43">
        <v>3</v>
      </c>
      <c r="Q9" s="43">
        <v>3</v>
      </c>
      <c r="R9" s="71">
        <f>ROUND(Q9/P9*100,0)</f>
        <v>100</v>
      </c>
      <c r="S9" s="68">
        <f>IF(R9&gt;90,4,IF(AND(R9&gt;80,R9&lt;=90),3,IF(AND(R9&gt;=50,R9&lt;=80),2,IF(AND(R9&gt;=10,R9&lt;50),1,0))))</f>
        <v>4</v>
      </c>
      <c r="T9" s="45">
        <v>3</v>
      </c>
      <c r="U9" s="45">
        <v>100</v>
      </c>
      <c r="V9" s="68">
        <f>IF(U9&gt;=90,2,IF(U9&gt;=80,1,0))</f>
        <v>2</v>
      </c>
      <c r="W9" s="130">
        <v>20</v>
      </c>
      <c r="X9" s="75">
        <v>2</v>
      </c>
      <c r="Y9" s="72">
        <f>F9+J9+L9+O9+S9+V9</f>
        <v>15</v>
      </c>
      <c r="Z9" s="72">
        <f>ROUND(Y9/$Y$2*100,0)</f>
        <v>83</v>
      </c>
    </row>
    <row r="10" spans="1:26" ht="30" customHeight="1" x14ac:dyDescent="0.2">
      <c r="A10" s="107" t="s">
        <v>603</v>
      </c>
      <c r="B10" s="73">
        <v>6</v>
      </c>
      <c r="C10" s="108" t="s">
        <v>125</v>
      </c>
      <c r="D10" s="108" t="s">
        <v>301</v>
      </c>
      <c r="E10" s="73" t="s">
        <v>615</v>
      </c>
      <c r="F10" s="68">
        <f>IF(E10="25/26",2,0)</f>
        <v>2</v>
      </c>
      <c r="G10" s="45">
        <v>34</v>
      </c>
      <c r="H10" s="45">
        <v>2</v>
      </c>
      <c r="I10" s="88">
        <v>2</v>
      </c>
      <c r="J10" s="68">
        <f>IF(ABS((H10-I10)/I10)&lt;=0.1,2,IF(AND(ABS((H10-I10)/I10)&gt;0.1,ABS((H10-I10)/I10)&lt;=0.2),1,0))</f>
        <v>2</v>
      </c>
      <c r="K10" s="76">
        <v>92.063492063492063</v>
      </c>
      <c r="L10" s="68">
        <f>IF(K10&gt;90,4,IF(AND(K10&gt;80,K10&lt;=90),3,IF(AND(K10&gt;=50,K10&lt;=80),2,IF(AND(K10&gt;=10,K10&lt;50),1,0))))</f>
        <v>4</v>
      </c>
      <c r="M10" s="70">
        <v>0</v>
      </c>
      <c r="N10" s="70">
        <v>0</v>
      </c>
      <c r="O10" s="68">
        <f>SUM(M10:N10)</f>
        <v>0</v>
      </c>
      <c r="P10" s="43">
        <v>34</v>
      </c>
      <c r="Q10" s="43">
        <v>34</v>
      </c>
      <c r="R10" s="71">
        <f>ROUND(Q10/P10*100,0)</f>
        <v>100</v>
      </c>
      <c r="S10" s="68">
        <f>IF(R10&gt;90,4,IF(AND(R10&gt;80,R10&lt;=90),3,IF(AND(R10&gt;=50,R10&lt;=80),2,IF(AND(R10&gt;=10,R10&lt;50),1,0))))</f>
        <v>4</v>
      </c>
      <c r="T10" s="45">
        <v>39</v>
      </c>
      <c r="U10" s="45">
        <v>100</v>
      </c>
      <c r="V10" s="68">
        <f>IF(U10&gt;=90,2,IF(U10&gt;=80,1,0))</f>
        <v>2</v>
      </c>
      <c r="W10" s="125">
        <v>9</v>
      </c>
      <c r="X10" s="125">
        <v>0</v>
      </c>
      <c r="Y10" s="72">
        <f>F10+J10+L10+O10+S10+V10</f>
        <v>14</v>
      </c>
      <c r="Z10" s="72">
        <f>ROUND(Y10/$Y$2*100,0)</f>
        <v>78</v>
      </c>
    </row>
    <row r="11" spans="1:26" s="33" customFormat="1" ht="30" customHeight="1" x14ac:dyDescent="0.25">
      <c r="C11" s="157" t="s">
        <v>51</v>
      </c>
      <c r="D11" s="158"/>
      <c r="F11" s="11"/>
      <c r="G11" s="36">
        <f>SUM(G3:G10)</f>
        <v>544</v>
      </c>
      <c r="H11" s="36">
        <f>SUM(H3:H10)</f>
        <v>33</v>
      </c>
      <c r="I11" s="36">
        <f>SUM(I3:I10)</f>
        <v>33</v>
      </c>
      <c r="J11" s="11"/>
      <c r="K11" s="35"/>
      <c r="L11" s="11"/>
      <c r="M11" s="32"/>
      <c r="N11" s="32"/>
      <c r="O11" s="11"/>
      <c r="S11" s="11"/>
      <c r="Y11" s="12"/>
      <c r="Z11" s="12"/>
    </row>
    <row r="12" spans="1:26" ht="15" thickBot="1" x14ac:dyDescent="0.25">
      <c r="M12" s="46"/>
      <c r="N12" s="46"/>
    </row>
    <row r="13" spans="1:26" ht="15" thickBot="1" x14ac:dyDescent="0.25">
      <c r="M13" s="46"/>
      <c r="N13" s="46"/>
      <c r="U13" s="159" t="s">
        <v>50</v>
      </c>
      <c r="V13" s="160"/>
      <c r="W13" s="160"/>
      <c r="X13" s="161"/>
      <c r="Y13" s="9">
        <f>AVERAGE(Y3:Y10)</f>
        <v>16.875</v>
      </c>
      <c r="Z13" s="10">
        <f>ROUND(Y13/$Y$3*100,0)</f>
        <v>94</v>
      </c>
    </row>
    <row r="14" spans="1:26" x14ac:dyDescent="0.2">
      <c r="M14" s="32"/>
      <c r="N14" s="32"/>
    </row>
    <row r="15" spans="1:26" x14ac:dyDescent="0.2">
      <c r="M15" s="32"/>
      <c r="N15" s="32"/>
    </row>
  </sheetData>
  <autoFilter ref="A1:Z11">
    <sortState ref="A2:Z11">
      <sortCondition descending="1" ref="Z3"/>
    </sortState>
  </autoFilter>
  <sortState ref="A1:AA11">
    <sortCondition descending="1" ref="Z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Кол-во групп ЕУ_апрель-май</vt:lpstr>
      <vt:lpstr>А-Сах</vt:lpstr>
      <vt:lpstr>Анива</vt:lpstr>
      <vt:lpstr>Долинск</vt:lpstr>
      <vt:lpstr>Корсаков</vt:lpstr>
      <vt:lpstr>Курильск</vt:lpstr>
      <vt:lpstr>Макаров</vt:lpstr>
      <vt:lpstr>Невельск</vt:lpstr>
      <vt:lpstr>Ноглики</vt:lpstr>
      <vt:lpstr>Оха</vt:lpstr>
      <vt:lpstr>Поронайск</vt:lpstr>
      <vt:lpstr>С-Курильск</vt:lpstr>
      <vt:lpstr>Смирных</vt:lpstr>
      <vt:lpstr>Томари</vt:lpstr>
      <vt:lpstr>Тымовск</vt:lpstr>
      <vt:lpstr>Углегорск</vt:lpstr>
      <vt:lpstr>Холмск</vt:lpstr>
      <vt:lpstr>Ю-Курильск</vt:lpstr>
      <vt:lpstr>Ю-Сахалинск</vt:lpstr>
      <vt:lpstr>Кол-во воспитанников</vt:lpstr>
      <vt:lpstr>Свод_МО</vt:lpstr>
      <vt:lpstr>СВОД_ДОО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Kornienko</dc:creator>
  <cp:lastModifiedBy>Евгения Валерьевна Лазарева</cp:lastModifiedBy>
  <cp:lastPrinted>2021-06-11T00:06:48Z</cp:lastPrinted>
  <dcterms:created xsi:type="dcterms:W3CDTF">2019-01-15T22:47:08Z</dcterms:created>
  <dcterms:modified xsi:type="dcterms:W3CDTF">2026-06-10T06:19:40Z</dcterms:modified>
</cp:coreProperties>
</file>