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ika_Dombrovskaya\Desktop\"/>
    </mc:Choice>
  </mc:AlternateContent>
  <bookViews>
    <workbookView xWindow="0" yWindow="0" windowWidth="26880" windowHeight="10200"/>
  </bookViews>
  <sheets>
    <sheet name="26.02.2026" sheetId="1" r:id="rId1"/>
    <sheet name="Динамика1" sheetId="3" r:id="rId2"/>
    <sheet name="Динамика" sheetId="2" state="hidden" r:id="rId3"/>
  </sheets>
  <definedNames>
    <definedName name="_xlnm._FilterDatabase" localSheetId="0" hidden="1">'26.02.2026'!$A$1:$AC$16</definedName>
    <definedName name="_xlnm._FilterDatabase" localSheetId="2" hidden="1">Динамика!$B$2:$B$16</definedName>
    <definedName name="_xlnm._FilterDatabase" localSheetId="1" hidden="1">Динамика1!$B$2:$D$18</definedName>
  </definedNames>
  <calcPr calcId="162913"/>
</workbook>
</file>

<file path=xl/calcChain.xml><?xml version="1.0" encoding="utf-8"?>
<calcChain xmlns="http://schemas.openxmlformats.org/spreadsheetml/2006/main">
  <c r="D18" i="3" l="1"/>
  <c r="W15" i="1"/>
  <c r="W12" i="1"/>
  <c r="W16" i="1"/>
  <c r="Y16" i="1"/>
  <c r="S16" i="1"/>
  <c r="U16" i="1"/>
  <c r="Y12" i="1"/>
  <c r="W13" i="1"/>
  <c r="U13" i="1"/>
  <c r="S13" i="1"/>
  <c r="D9" i="1" l="1"/>
  <c r="D11" i="1"/>
  <c r="D6" i="1"/>
  <c r="D12" i="1"/>
  <c r="D15" i="1"/>
  <c r="D14" i="1"/>
  <c r="D3" i="1"/>
  <c r="D4" i="1"/>
  <c r="D7" i="1"/>
  <c r="D16" i="1"/>
  <c r="D8" i="1"/>
  <c r="D13" i="1"/>
  <c r="D10" i="1"/>
  <c r="D5" i="1"/>
  <c r="D2" i="1"/>
  <c r="E9" i="1"/>
  <c r="E11" i="1"/>
  <c r="E6" i="1"/>
  <c r="E12" i="1"/>
  <c r="E15" i="1"/>
  <c r="E14" i="1"/>
  <c r="E3" i="1"/>
  <c r="E4" i="1"/>
  <c r="E7" i="1"/>
  <c r="E16" i="1"/>
  <c r="E8" i="1"/>
  <c r="E13" i="1"/>
  <c r="E10" i="1"/>
  <c r="E5" i="1"/>
  <c r="E2" i="1"/>
  <c r="S4" i="1" l="1"/>
  <c r="Y4" i="1"/>
  <c r="Y13" i="1" l="1"/>
  <c r="H2" i="1" l="1"/>
  <c r="Q2" i="1"/>
  <c r="S2" i="1"/>
  <c r="U2" i="1"/>
  <c r="W2" i="1"/>
  <c r="Y2" i="1"/>
  <c r="Y5" i="1"/>
  <c r="Y10" i="1"/>
  <c r="Y8" i="1"/>
  <c r="Y7" i="1"/>
  <c r="Y3" i="1"/>
  <c r="Y14" i="1"/>
  <c r="Y15" i="1"/>
  <c r="Y6" i="1"/>
  <c r="Y11" i="1"/>
  <c r="Y9" i="1"/>
  <c r="W5" i="1"/>
  <c r="W10" i="1"/>
  <c r="W8" i="1"/>
  <c r="W7" i="1"/>
  <c r="W4" i="1"/>
  <c r="W3" i="1"/>
  <c r="W14" i="1"/>
  <c r="W6" i="1"/>
  <c r="W11" i="1"/>
  <c r="W9" i="1"/>
  <c r="U5" i="1"/>
  <c r="U10" i="1"/>
  <c r="U8" i="1"/>
  <c r="U7" i="1"/>
  <c r="U4" i="1"/>
  <c r="U3" i="1"/>
  <c r="U14" i="1"/>
  <c r="U15" i="1"/>
  <c r="U12" i="1"/>
  <c r="U6" i="1"/>
  <c r="U11" i="1"/>
  <c r="U9" i="1"/>
  <c r="S5" i="1"/>
  <c r="S10" i="1"/>
  <c r="S8" i="1"/>
  <c r="S7" i="1"/>
  <c r="S3" i="1"/>
  <c r="S14" i="1"/>
  <c r="S15" i="1"/>
  <c r="S12" i="1"/>
  <c r="S6" i="1"/>
  <c r="S11" i="1"/>
  <c r="S9" i="1"/>
  <c r="Q5" i="1"/>
  <c r="Q10" i="1"/>
  <c r="Q13" i="1"/>
  <c r="Q8" i="1"/>
  <c r="Q16" i="1"/>
  <c r="Q7" i="1"/>
  <c r="Q4" i="1"/>
  <c r="Q3" i="1"/>
  <c r="Q14" i="1"/>
  <c r="Q15" i="1"/>
  <c r="Q12" i="1"/>
  <c r="Q6" i="1"/>
  <c r="Q11" i="1"/>
  <c r="Q9" i="1"/>
  <c r="N5" i="1"/>
  <c r="N10" i="1"/>
  <c r="N13" i="1"/>
  <c r="N8" i="1"/>
  <c r="N16" i="1"/>
  <c r="N7" i="1"/>
  <c r="N4" i="1"/>
  <c r="N3" i="1"/>
  <c r="N14" i="1"/>
  <c r="N15" i="1"/>
  <c r="N12" i="1"/>
  <c r="N6" i="1"/>
  <c r="N11" i="1"/>
  <c r="N9" i="1"/>
  <c r="N2" i="1"/>
  <c r="K9" i="1"/>
  <c r="K12" i="1"/>
  <c r="K15" i="1"/>
  <c r="K3" i="1"/>
  <c r="K4" i="1"/>
  <c r="K16" i="1"/>
  <c r="K13" i="1"/>
  <c r="K10" i="1"/>
  <c r="H5" i="1"/>
  <c r="H10" i="1"/>
  <c r="H13" i="1"/>
  <c r="H8" i="1"/>
  <c r="H16" i="1"/>
  <c r="H7" i="1"/>
  <c r="H4" i="1"/>
  <c r="H3" i="1"/>
  <c r="H14" i="1"/>
  <c r="H15" i="1"/>
  <c r="H12" i="1"/>
  <c r="H6" i="1"/>
  <c r="H11" i="1"/>
  <c r="H9" i="1"/>
  <c r="B19" i="2"/>
  <c r="C19" i="2"/>
  <c r="AB12" i="1" l="1"/>
  <c r="AC12" i="1" s="1"/>
  <c r="AB3" i="1"/>
  <c r="AC3" i="1" s="1"/>
  <c r="AB2" i="1"/>
  <c r="AC2" i="1" s="1"/>
  <c r="AB14" i="1"/>
  <c r="AC14" i="1" s="1"/>
  <c r="AB10" i="1"/>
  <c r="AC10" i="1" s="1"/>
  <c r="AB13" i="1"/>
  <c r="AC13" i="1" s="1"/>
  <c r="AB16" i="1"/>
  <c r="AC16" i="1" s="1"/>
  <c r="AB15" i="1"/>
  <c r="AC15" i="1" s="1"/>
  <c r="AB6" i="1"/>
  <c r="AC6" i="1" s="1"/>
  <c r="AB11" i="1"/>
  <c r="AC11" i="1" s="1"/>
  <c r="AB9" i="1"/>
  <c r="AC9" i="1" s="1"/>
  <c r="AB5" i="1"/>
  <c r="AC5" i="1" s="1"/>
  <c r="AB8" i="1"/>
  <c r="AC8" i="1" s="1"/>
  <c r="AB7" i="1"/>
  <c r="AC7" i="1" s="1"/>
  <c r="AB4" i="1"/>
  <c r="AC4" i="1" s="1"/>
  <c r="AC18" i="1" l="1"/>
  <c r="AB18" i="1"/>
</calcChain>
</file>

<file path=xl/sharedStrings.xml><?xml version="1.0" encoding="utf-8"?>
<sst xmlns="http://schemas.openxmlformats.org/spreadsheetml/2006/main" count="98" uniqueCount="68">
  <si>
    <t>Наименование профессиональной образовательной организации</t>
  </si>
  <si>
    <t>Краткое наименование ПОО</t>
  </si>
  <si>
    <t>Количество студентов из СГО</t>
  </si>
  <si>
    <t>Количество студентов из СГО по Форме №СПО-1</t>
  </si>
  <si>
    <t>Количество студентов очного обучения в АИС СГО</t>
  </si>
  <si>
    <t>Количество студентов очного обучения по Форме №СПО-1</t>
  </si>
  <si>
    <t>Показатель 1
 (0-2)</t>
  </si>
  <si>
    <t>Количество студентов заочного обучения в АИС СГО</t>
  </si>
  <si>
    <t>Количество студентов заочного обучения по Форме №СПО-1</t>
  </si>
  <si>
    <t>Показатель 2
 (0-2)</t>
  </si>
  <si>
    <t>Количество студентов до 18 лет в АИС СГО на дату проведения мониторинга</t>
  </si>
  <si>
    <t>Количество родителей в АИС СГО</t>
  </si>
  <si>
    <t>Показатель 3
 (0-2)</t>
  </si>
  <si>
    <t>Количество сотрудников в АИС СГО</t>
  </si>
  <si>
    <t>Количество сотрудников по Форме №СПО-1</t>
  </si>
  <si>
    <t>Показатель 4
 (0-2)</t>
  </si>
  <si>
    <t>«% дисциплин, по которым назначены преподаватели</t>
  </si>
  <si>
    <t>Показатель 5
 (0-2)</t>
  </si>
  <si>
    <t>% дисциплин, по которым введено расписание (есть хотя бы одно занятие)</t>
  </si>
  <si>
    <t>Показатель 6
 (0-2)</t>
  </si>
  <si>
    <t>% групп, для которых создано расписание по всем дисциплинам</t>
  </si>
  <si>
    <t>Показатель 7
 (0-2)</t>
  </si>
  <si>
    <t>% дисциплин, по которым ведется журнал успеваемости (есть хотя бы одно занятие)</t>
  </si>
  <si>
    <t>Показатель 8
 (0-2)</t>
  </si>
  <si>
    <t>Показатель 9
 (0-2)</t>
  </si>
  <si>
    <t>Показатель 10
 (0-2)</t>
  </si>
  <si>
    <t>Итоговая оценка</t>
  </si>
  <si>
    <t>Процент наполненности СГО</t>
  </si>
  <si>
    <t>ГБПОУ «Сахалинский политехнический центр № 5»</t>
  </si>
  <si>
    <t>СПЦ 5</t>
  </si>
  <si>
    <t>ГБПОУ «Сахалинский политехнический центр № 1»</t>
  </si>
  <si>
    <t>СПЦ 1</t>
  </si>
  <si>
    <t>ГБПОУ «Сахалинский политехнический центр № 2»</t>
  </si>
  <si>
    <t>СПЦ 2</t>
  </si>
  <si>
    <t>ДФ СТСиЖКХ</t>
  </si>
  <si>
    <t>СТСиЖКХ</t>
  </si>
  <si>
    <t>ГБПОУ «Сахалинский политехнический центр № 3»</t>
  </si>
  <si>
    <t>СПЦ 3</t>
  </si>
  <si>
    <t>СИТ</t>
  </si>
  <si>
    <t>СТМСХ</t>
  </si>
  <si>
    <t>СТС</t>
  </si>
  <si>
    <t>СПЭТ</t>
  </si>
  <si>
    <t>СТОТиС</t>
  </si>
  <si>
    <t>СГТ</t>
  </si>
  <si>
    <t>Средний процент наполненности АИС СГО в ПОО Сахалинской области</t>
  </si>
  <si>
    <t>СКИ</t>
  </si>
  <si>
    <t>СБМК</t>
  </si>
  <si>
    <t>Средний % по ПОО</t>
  </si>
  <si>
    <t>АСФ СБМК</t>
  </si>
  <si>
    <r>
      <rPr>
        <b/>
        <sz val="11"/>
        <color theme="1"/>
        <rFont val="Calibri"/>
        <family val="2"/>
        <charset val="204"/>
        <scheme val="minor"/>
      </rPr>
      <t xml:space="preserve">90% - 100% </t>
    </r>
    <r>
      <rPr>
        <sz val="11"/>
        <color theme="1"/>
        <rFont val="Calibri"/>
        <family val="2"/>
        <charset val="204"/>
        <scheme val="minor"/>
      </rPr>
      <t>- высокая информационная наполненность</t>
    </r>
  </si>
  <si>
    <r>
      <rPr>
        <b/>
        <sz val="11"/>
        <color theme="1"/>
        <rFont val="Calibri"/>
        <family val="2"/>
        <charset val="204"/>
        <scheme val="minor"/>
      </rPr>
      <t>меньше 69,9%</t>
    </r>
    <r>
      <rPr>
        <sz val="11"/>
        <color theme="1"/>
        <rFont val="Calibri"/>
        <family val="2"/>
        <charset val="204"/>
        <scheme val="minor"/>
      </rPr>
      <t xml:space="preserve"> - низкая информационная наполненность</t>
    </r>
  </si>
  <si>
    <r>
      <rPr>
        <b/>
        <sz val="11"/>
        <color theme="1"/>
        <rFont val="Calibri"/>
        <family val="2"/>
        <charset val="204"/>
        <scheme val="minor"/>
      </rPr>
      <t>70% - 89,9%</t>
    </r>
    <r>
      <rPr>
        <sz val="11"/>
        <color theme="1"/>
        <rFont val="Calibri"/>
        <family val="2"/>
        <charset val="204"/>
        <scheme val="minor"/>
      </rPr>
      <t xml:space="preserve"> - средняя информационная наполненность</t>
    </r>
  </si>
  <si>
    <t xml:space="preserve">Средний % наполненности СГО в ПОО на 30.10.2023 г. </t>
  </si>
  <si>
    <t xml:space="preserve">Средний % наполненности СГО в ПОО на 21.03.2024 г. </t>
  </si>
  <si>
    <t>ПОО</t>
  </si>
  <si>
    <t>ГБПОУ «Сахалинский горный техникум»</t>
  </si>
  <si>
    <t>Александровск-Сахалинский филиал ГБПОУ  "Сахалинский базовый медицинский колледж"</t>
  </si>
  <si>
    <t>ГБПОУ  "Сахалинский базовый медицинский колледж"</t>
  </si>
  <si>
    <t>Долинский филиал ГБПОУ «Сахалинский техникум строительства и ЖКХ»</t>
  </si>
  <si>
    <t>ГБПОУ «Сахалинский индустриальный техникум»</t>
  </si>
  <si>
    <t>ГБПОУ «Сахалинский техникум механизации сельского хозяйства»</t>
  </si>
  <si>
    <t>ГБПОУ «Сахалинский техникум строительства и ЖКХ»</t>
  </si>
  <si>
    <t>ГБПОУ «Сахалинский промышленно-экономический техникум»</t>
  </si>
  <si>
    <t>ГБПОУ «Сахалинский техникум сервиса»</t>
  </si>
  <si>
    <t>ГБПОУ «Сахалинский техникум отраслевых технологий и сервиса»</t>
  </si>
  <si>
    <t>ГБПОУ "Сахалинский колледж искусств"</t>
  </si>
  <si>
    <t>Средний % наполненности СГО в ПОО на 27.10.2025</t>
  </si>
  <si>
    <t>Средний % наполненности СГО в ПОО на 26.02.2026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</si>
</sst>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4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1111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2"/>
      <color rgb="FF11111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rgb="FF11111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9" tint="0.39994506668294322"/>
        <bgColor indexed="65"/>
      </patternFill>
    </fill>
    <fill>
      <patternFill patternType="solid">
        <fgColor theme="6" tint="0.79995117038483843"/>
        <bgColor indexed="65"/>
      </patternFill>
    </fill>
    <fill>
      <patternFill patternType="solid">
        <fgColor theme="5" tint="0.79995117038483843"/>
        <bgColor indexed="65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11" fillId="0" borderId="0" xfId="0" applyNumberFormat="1" applyFont="1"/>
    <xf numFmtId="0" fontId="11" fillId="0" borderId="0" xfId="0" applyNumberFormat="1" applyFont="1" applyAlignment="1">
      <alignment horizontal="center"/>
    </xf>
    <xf numFmtId="0" fontId="12" fillId="2" borderId="1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2" fontId="14" fillId="3" borderId="1" xfId="0" applyNumberFormat="1" applyFont="1" applyFill="1" applyBorder="1" applyAlignment="1">
      <alignment horizontal="center" vertical="center" textRotation="90" wrapText="1"/>
    </xf>
    <xf numFmtId="2" fontId="14" fillId="0" borderId="1" xfId="0" applyNumberFormat="1" applyFont="1" applyBorder="1" applyAlignment="1">
      <alignment horizontal="center" vertical="center" textRotation="90" wrapText="1"/>
    </xf>
    <xf numFmtId="49" fontId="15" fillId="4" borderId="1" xfId="0" applyNumberFormat="1" applyFont="1" applyFill="1" applyBorder="1" applyAlignment="1">
      <alignment horizontal="center" vertical="center" textRotation="90" wrapText="1"/>
    </xf>
    <xf numFmtId="49" fontId="15" fillId="5" borderId="1" xfId="0" applyNumberFormat="1" applyFont="1" applyFill="1" applyBorder="1" applyAlignment="1">
      <alignment horizontal="center" vertical="center" textRotation="90" wrapText="1"/>
    </xf>
    <xf numFmtId="0" fontId="16" fillId="0" borderId="0" xfId="0" applyNumberFormat="1" applyFont="1"/>
    <xf numFmtId="0" fontId="12" fillId="0" borderId="1" xfId="0" applyNumberFormat="1" applyFont="1" applyBorder="1" applyAlignment="1">
      <alignment horizontal="center" vertical="center" wrapText="1"/>
    </xf>
    <xf numFmtId="0" fontId="18" fillId="6" borderId="1" xfId="0" applyNumberFormat="1" applyFont="1" applyFill="1" applyBorder="1" applyAlignment="1">
      <alignment horizontal="left" vertical="center" wrapText="1" indent="1"/>
    </xf>
    <xf numFmtId="0" fontId="14" fillId="7" borderId="1" xfId="0" applyNumberFormat="1" applyFont="1" applyFill="1" applyBorder="1" applyAlignment="1">
      <alignment horizontal="center" vertical="center"/>
    </xf>
    <xf numFmtId="1" fontId="19" fillId="8" borderId="1" xfId="0" applyNumberFormat="1" applyFont="1" applyFill="1" applyBorder="1" applyAlignment="1">
      <alignment horizontal="center" vertical="center" wrapText="1"/>
    </xf>
    <xf numFmtId="3" fontId="20" fillId="7" borderId="2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Alignment="1">
      <alignment horizontal="center" vertical="center"/>
    </xf>
    <xf numFmtId="0" fontId="13" fillId="8" borderId="3" xfId="0" applyNumberFormat="1" applyFont="1" applyFill="1" applyBorder="1" applyAlignment="1">
      <alignment vertical="center"/>
    </xf>
    <xf numFmtId="0" fontId="21" fillId="8" borderId="4" xfId="0" applyNumberFormat="1" applyFont="1" applyFill="1" applyBorder="1"/>
    <xf numFmtId="1" fontId="22" fillId="9" borderId="1" xfId="0" applyNumberFormat="1" applyFont="1" applyFill="1" applyBorder="1" applyAlignment="1">
      <alignment horizontal="center" vertical="center" wrapText="1"/>
    </xf>
    <xf numFmtId="0" fontId="18" fillId="6" borderId="6" xfId="0" applyNumberFormat="1" applyFont="1" applyFill="1" applyBorder="1" applyAlignment="1">
      <alignment horizontal="left" vertical="center" wrapText="1" indent="1"/>
    </xf>
    <xf numFmtId="0" fontId="14" fillId="7" borderId="6" xfId="0" applyNumberFormat="1" applyFont="1" applyFill="1" applyBorder="1" applyAlignment="1">
      <alignment horizontal="center" vertical="center"/>
    </xf>
    <xf numFmtId="0" fontId="18" fillId="6" borderId="5" xfId="0" applyNumberFormat="1" applyFont="1" applyFill="1" applyBorder="1" applyAlignment="1">
      <alignment horizontal="left" vertical="center" wrapText="1" indent="1"/>
    </xf>
    <xf numFmtId="0" fontId="14" fillId="7" borderId="5" xfId="0" applyNumberFormat="1" applyFont="1" applyFill="1" applyBorder="1" applyAlignment="1">
      <alignment horizontal="center" vertical="center"/>
    </xf>
    <xf numFmtId="0" fontId="10" fillId="0" borderId="0" xfId="0" applyNumberFormat="1" applyFont="1"/>
    <xf numFmtId="0" fontId="9" fillId="0" borderId="0" xfId="0" applyNumberFormat="1" applyFont="1"/>
    <xf numFmtId="0" fontId="11" fillId="0" borderId="0" xfId="0" applyNumberFormat="1" applyFont="1" applyBorder="1"/>
    <xf numFmtId="0" fontId="14" fillId="0" borderId="0" xfId="0" applyNumberFormat="1" applyFont="1" applyBorder="1"/>
    <xf numFmtId="164" fontId="19" fillId="8" borderId="1" xfId="0" applyNumberFormat="1" applyFont="1" applyFill="1" applyBorder="1" applyAlignment="1">
      <alignment horizontal="center" vertical="center" wrapText="1"/>
    </xf>
    <xf numFmtId="0" fontId="11" fillId="0" borderId="5" xfId="0" applyNumberFormat="1" applyFont="1" applyBorder="1"/>
    <xf numFmtId="0" fontId="11" fillId="11" borderId="5" xfId="0" applyNumberFormat="1" applyFont="1" applyFill="1" applyBorder="1"/>
    <xf numFmtId="2" fontId="22" fillId="9" borderId="1" xfId="0" applyNumberFormat="1" applyFont="1" applyFill="1" applyBorder="1" applyAlignment="1">
      <alignment horizontal="center" vertical="center" wrapText="1"/>
    </xf>
    <xf numFmtId="0" fontId="11" fillId="0" borderId="8" xfId="0" applyNumberFormat="1" applyFont="1" applyBorder="1"/>
    <xf numFmtId="0" fontId="11" fillId="0" borderId="9" xfId="0" applyNumberFormat="1" applyFont="1" applyBorder="1"/>
    <xf numFmtId="0" fontId="11" fillId="0" borderId="10" xfId="0" applyNumberFormat="1" applyFont="1" applyBorder="1"/>
    <xf numFmtId="0" fontId="11" fillId="0" borderId="11" xfId="0" applyNumberFormat="1" applyFont="1" applyBorder="1"/>
    <xf numFmtId="0" fontId="11" fillId="0" borderId="12" xfId="0" applyNumberFormat="1" applyFont="1" applyBorder="1"/>
    <xf numFmtId="0" fontId="8" fillId="0" borderId="13" xfId="0" applyNumberFormat="1" applyFont="1" applyBorder="1"/>
    <xf numFmtId="0" fontId="11" fillId="12" borderId="17" xfId="0" applyNumberFormat="1" applyFont="1" applyFill="1" applyBorder="1"/>
    <xf numFmtId="2" fontId="11" fillId="11" borderId="5" xfId="0" applyNumberFormat="1" applyFont="1" applyFill="1" applyBorder="1"/>
    <xf numFmtId="0" fontId="7" fillId="0" borderId="14" xfId="0" applyNumberFormat="1" applyFont="1" applyBorder="1"/>
    <xf numFmtId="0" fontId="7" fillId="0" borderId="7" xfId="0" applyNumberFormat="1" applyFont="1" applyBorder="1"/>
    <xf numFmtId="0" fontId="6" fillId="11" borderId="5" xfId="0" applyNumberFormat="1" applyFont="1" applyFill="1" applyBorder="1" applyAlignment="1">
      <alignment horizontal="center" wrapText="1"/>
    </xf>
    <xf numFmtId="164" fontId="11" fillId="0" borderId="5" xfId="0" applyNumberFormat="1" applyFont="1" applyBorder="1"/>
    <xf numFmtId="0" fontId="11" fillId="0" borderId="0" xfId="0" applyNumberFormat="1" applyFont="1" applyBorder="1" applyAlignment="1">
      <alignment horizontal="center"/>
    </xf>
    <xf numFmtId="164" fontId="5" fillId="0" borderId="5" xfId="0" applyNumberFormat="1" applyFont="1" applyBorder="1"/>
    <xf numFmtId="0" fontId="11" fillId="10" borderId="0" xfId="0" applyNumberFormat="1" applyFont="1" applyFill="1"/>
    <xf numFmtId="0" fontId="4" fillId="11" borderId="5" xfId="0" applyNumberFormat="1" applyFont="1" applyFill="1" applyBorder="1" applyAlignment="1">
      <alignment horizontal="center" wrapText="1"/>
    </xf>
    <xf numFmtId="164" fontId="11" fillId="0" borderId="5" xfId="0" applyNumberFormat="1" applyFont="1" applyFill="1" applyBorder="1"/>
    <xf numFmtId="0" fontId="14" fillId="13" borderId="1" xfId="0" applyNumberFormat="1" applyFont="1" applyFill="1" applyBorder="1" applyAlignment="1">
      <alignment horizontal="center" vertical="center"/>
    </xf>
    <xf numFmtId="3" fontId="20" fillId="13" borderId="2" xfId="0" applyNumberFormat="1" applyFont="1" applyFill="1" applyBorder="1" applyAlignment="1">
      <alignment horizontal="center" vertical="center" wrapText="1"/>
    </xf>
    <xf numFmtId="14" fontId="17" fillId="14" borderId="5" xfId="0" applyNumberFormat="1" applyFont="1" applyFill="1" applyBorder="1" applyAlignment="1">
      <alignment horizontal="center" vertical="center" wrapText="1"/>
    </xf>
    <xf numFmtId="1" fontId="14" fillId="10" borderId="1" xfId="0" applyNumberFormat="1" applyFont="1" applyFill="1" applyBorder="1" applyAlignment="1">
      <alignment horizontal="center" vertical="center"/>
    </xf>
    <xf numFmtId="0" fontId="14" fillId="10" borderId="1" xfId="0" applyNumberFormat="1" applyFont="1" applyFill="1" applyBorder="1" applyAlignment="1">
      <alignment horizontal="center" vertical="center" wrapText="1"/>
    </xf>
    <xf numFmtId="0" fontId="14" fillId="10" borderId="1" xfId="0" applyNumberFormat="1" applyFont="1" applyFill="1" applyBorder="1" applyAlignment="1">
      <alignment horizontal="center" vertical="center"/>
    </xf>
    <xf numFmtId="0" fontId="14" fillId="10" borderId="6" xfId="0" applyNumberFormat="1" applyFont="1" applyFill="1" applyBorder="1" applyAlignment="1">
      <alignment horizontal="center" vertical="center"/>
    </xf>
    <xf numFmtId="1" fontId="14" fillId="10" borderId="6" xfId="0" applyNumberFormat="1" applyFont="1" applyFill="1" applyBorder="1" applyAlignment="1">
      <alignment horizontal="center" vertical="center"/>
    </xf>
    <xf numFmtId="0" fontId="14" fillId="10" borderId="5" xfId="0" applyNumberFormat="1" applyFont="1" applyFill="1" applyBorder="1" applyAlignment="1">
      <alignment horizontal="center" vertical="center"/>
    </xf>
    <xf numFmtId="2" fontId="11" fillId="0" borderId="0" xfId="0" applyNumberFormat="1" applyFont="1" applyBorder="1"/>
    <xf numFmtId="0" fontId="14" fillId="14" borderId="1" xfId="0" applyNumberFormat="1" applyFont="1" applyFill="1" applyBorder="1" applyAlignment="1">
      <alignment horizontal="center" vertical="center"/>
    </xf>
    <xf numFmtId="14" fontId="17" fillId="13" borderId="5" xfId="0" applyNumberFormat="1" applyFont="1" applyFill="1" applyBorder="1" applyAlignment="1">
      <alignment horizontal="center" vertical="center" wrapText="1"/>
    </xf>
    <xf numFmtId="164" fontId="19" fillId="13" borderId="1" xfId="0" applyNumberFormat="1" applyFont="1" applyFill="1" applyBorder="1" applyAlignment="1">
      <alignment horizontal="center" vertical="center" wrapText="1"/>
    </xf>
    <xf numFmtId="0" fontId="17" fillId="11" borderId="5" xfId="0" applyNumberFormat="1" applyFont="1" applyFill="1" applyBorder="1" applyAlignment="1">
      <alignment wrapText="1"/>
    </xf>
    <xf numFmtId="0" fontId="3" fillId="0" borderId="0" xfId="0" applyNumberFormat="1" applyFont="1" applyFill="1"/>
    <xf numFmtId="0" fontId="23" fillId="10" borderId="1" xfId="0" applyNumberFormat="1" applyFont="1" applyFill="1" applyBorder="1" applyAlignment="1">
      <alignment horizontal="center" vertical="center"/>
    </xf>
    <xf numFmtId="3" fontId="20" fillId="7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6" xfId="0" applyNumberFormat="1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/>
    </xf>
    <xf numFmtId="0" fontId="14" fillId="0" borderId="18" xfId="0" applyNumberFormat="1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center" vertical="center"/>
    </xf>
    <xf numFmtId="1" fontId="14" fillId="0" borderId="6" xfId="0" applyNumberFormat="1" applyFont="1" applyFill="1" applyBorder="1" applyAlignment="1">
      <alignment horizontal="center" vertical="center"/>
    </xf>
    <xf numFmtId="1" fontId="14" fillId="0" borderId="5" xfId="0" applyNumberFormat="1" applyFont="1" applyFill="1" applyBorder="1" applyAlignment="1">
      <alignment horizontal="center" vertical="center"/>
    </xf>
    <xf numFmtId="0" fontId="11" fillId="15" borderId="15" xfId="0" applyNumberFormat="1" applyFont="1" applyFill="1" applyBorder="1"/>
    <xf numFmtId="0" fontId="18" fillId="16" borderId="1" xfId="0" applyNumberFormat="1" applyFont="1" applyFill="1" applyBorder="1" applyAlignment="1">
      <alignment horizontal="center" vertical="center" wrapText="1"/>
    </xf>
    <xf numFmtId="0" fontId="18" fillId="16" borderId="6" xfId="0" applyNumberFormat="1" applyFont="1" applyFill="1" applyBorder="1" applyAlignment="1">
      <alignment horizontal="center" vertical="center" wrapText="1"/>
    </xf>
    <xf numFmtId="0" fontId="18" fillId="16" borderId="5" xfId="0" applyNumberFormat="1" applyFont="1" applyFill="1" applyBorder="1" applyAlignment="1">
      <alignment horizontal="center" vertical="center" wrapText="1"/>
    </xf>
    <xf numFmtId="0" fontId="2" fillId="10" borderId="1" xfId="0" applyNumberFormat="1" applyFont="1" applyFill="1" applyBorder="1" applyAlignment="1">
      <alignment horizontal="center" vertical="center"/>
    </xf>
    <xf numFmtId="0" fontId="11" fillId="17" borderId="16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Динамика наполненности СГО в ПОО</a:t>
            </a:r>
          </a:p>
        </c:rich>
      </c:tx>
      <c:layout>
        <c:manualLayout>
          <c:xMode val="edge"/>
          <c:yMode val="edge"/>
          <c:x val="0.25622962460353776"/>
          <c:y val="3.09901738473167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Динамика1!$C$2</c:f>
              <c:strCache>
                <c:ptCount val="1"/>
                <c:pt idx="0">
                  <c:v>Средний % наполненности СГО в ПОО на 27.10.2025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Динамика1!$B$3:$B$17</c:f>
              <c:strCache>
                <c:ptCount val="15"/>
                <c:pt idx="0">
                  <c:v>СГТ</c:v>
                </c:pt>
                <c:pt idx="1">
                  <c:v>СТСиЖКХ</c:v>
                </c:pt>
                <c:pt idx="2">
                  <c:v>АСФ СБМК</c:v>
                </c:pt>
                <c:pt idx="3">
                  <c:v>СПЦ 1</c:v>
                </c:pt>
                <c:pt idx="4">
                  <c:v>СПЦ 5</c:v>
                </c:pt>
                <c:pt idx="5">
                  <c:v>ДФ СТСиЖКХ</c:v>
                </c:pt>
                <c:pt idx="6">
                  <c:v>СТМСХ</c:v>
                </c:pt>
                <c:pt idx="7">
                  <c:v>СПЦ 2</c:v>
                </c:pt>
                <c:pt idx="8">
                  <c:v>СБМК</c:v>
                </c:pt>
                <c:pt idx="9">
                  <c:v>СПЦ 3</c:v>
                </c:pt>
                <c:pt idx="10">
                  <c:v>СПЭТ</c:v>
                </c:pt>
                <c:pt idx="11">
                  <c:v>СКИ</c:v>
                </c:pt>
                <c:pt idx="12">
                  <c:v>СИТ</c:v>
                </c:pt>
                <c:pt idx="13">
                  <c:v>СТОТиС</c:v>
                </c:pt>
                <c:pt idx="14">
                  <c:v>СТС</c:v>
                </c:pt>
              </c:strCache>
            </c:strRef>
          </c:cat>
          <c:val>
            <c:numRef>
              <c:f>Динамика1!$C$3:$C$17</c:f>
              <c:numCache>
                <c:formatCode>0.0</c:formatCode>
                <c:ptCount val="1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92.857142857142861</c:v>
                </c:pt>
                <c:pt idx="5">
                  <c:v>100</c:v>
                </c:pt>
                <c:pt idx="6">
                  <c:v>100</c:v>
                </c:pt>
                <c:pt idx="7">
                  <c:v>92.857142857142861</c:v>
                </c:pt>
                <c:pt idx="8">
                  <c:v>75</c:v>
                </c:pt>
                <c:pt idx="9">
                  <c:v>92.857142857142861</c:v>
                </c:pt>
                <c:pt idx="10">
                  <c:v>100</c:v>
                </c:pt>
                <c:pt idx="11">
                  <c:v>91.666666666666657</c:v>
                </c:pt>
                <c:pt idx="12">
                  <c:v>71.428571428571431</c:v>
                </c:pt>
                <c:pt idx="13">
                  <c:v>92.857142857142861</c:v>
                </c:pt>
                <c:pt idx="14">
                  <c:v>92.857142857142861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64-48C7-8806-EB95CB3DD4C5}"/>
            </c:ext>
          </c:extLst>
        </c:ser>
        <c:ser>
          <c:idx val="1"/>
          <c:order val="1"/>
          <c:tx>
            <c:strRef>
              <c:f>Динамика1!$D$2</c:f>
              <c:strCache>
                <c:ptCount val="1"/>
                <c:pt idx="0">
                  <c:v>Средний % наполненности СГО в ПОО на 26.02.2026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Динамика1!$B$3:$B$17</c:f>
              <c:strCache>
                <c:ptCount val="15"/>
                <c:pt idx="0">
                  <c:v>СГТ</c:v>
                </c:pt>
                <c:pt idx="1">
                  <c:v>СТСиЖКХ</c:v>
                </c:pt>
                <c:pt idx="2">
                  <c:v>АСФ СБМК</c:v>
                </c:pt>
                <c:pt idx="3">
                  <c:v>СПЦ 1</c:v>
                </c:pt>
                <c:pt idx="4">
                  <c:v>СПЦ 5</c:v>
                </c:pt>
                <c:pt idx="5">
                  <c:v>ДФ СТСиЖКХ</c:v>
                </c:pt>
                <c:pt idx="6">
                  <c:v>СТМСХ</c:v>
                </c:pt>
                <c:pt idx="7">
                  <c:v>СПЦ 2</c:v>
                </c:pt>
                <c:pt idx="8">
                  <c:v>СБМК</c:v>
                </c:pt>
                <c:pt idx="9">
                  <c:v>СПЦ 3</c:v>
                </c:pt>
                <c:pt idx="10">
                  <c:v>СПЭТ</c:v>
                </c:pt>
                <c:pt idx="11">
                  <c:v>СКИ</c:v>
                </c:pt>
                <c:pt idx="12">
                  <c:v>СИТ</c:v>
                </c:pt>
                <c:pt idx="13">
                  <c:v>СТОТиС</c:v>
                </c:pt>
                <c:pt idx="14">
                  <c:v>СТС</c:v>
                </c:pt>
              </c:strCache>
            </c:strRef>
          </c:cat>
          <c:val>
            <c:numRef>
              <c:f>Динамика1!$D$3:$D$17</c:f>
              <c:numCache>
                <c:formatCode>0.0</c:formatCode>
                <c:ptCount val="1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93.8</c:v>
                </c:pt>
                <c:pt idx="6">
                  <c:v>93.8</c:v>
                </c:pt>
                <c:pt idx="7">
                  <c:v>93.8</c:v>
                </c:pt>
                <c:pt idx="8">
                  <c:v>93.8</c:v>
                </c:pt>
                <c:pt idx="9">
                  <c:v>87.5</c:v>
                </c:pt>
                <c:pt idx="10">
                  <c:v>81.3</c:v>
                </c:pt>
                <c:pt idx="11">
                  <c:v>81.3</c:v>
                </c:pt>
                <c:pt idx="12">
                  <c:v>81.3</c:v>
                </c:pt>
                <c:pt idx="13">
                  <c:v>75</c:v>
                </c:pt>
                <c:pt idx="14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64-48C7-8806-EB95CB3DD4C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3"/>
        <c:overlap val="-2"/>
        <c:axId val="1975308000"/>
        <c:axId val="1975309664"/>
      </c:barChart>
      <c:catAx>
        <c:axId val="19753080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75309664"/>
        <c:crosses val="autoZero"/>
        <c:auto val="1"/>
        <c:lblAlgn val="ctr"/>
        <c:lblOffset val="100"/>
        <c:noMultiLvlLbl val="0"/>
      </c:catAx>
      <c:valAx>
        <c:axId val="1975309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75308000"/>
        <c:crosses val="autoZero"/>
        <c:crossBetween val="between"/>
      </c:valAx>
      <c:spPr>
        <a:noFill/>
        <a:ln w="0">
          <a:solidFill>
            <a:schemeClr val="accent1"/>
          </a:solidFill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Динамика1!$D$2</c:f>
              <c:strCache>
                <c:ptCount val="1"/>
                <c:pt idx="0">
                  <c:v>Средний % наполненности СГО в ПОО на 26.02.2026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90E8-4300-9A11-61AD0FCC669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90E8-4300-9A11-61AD0FCC669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90E8-4300-9A11-61AD0FCC6698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90E8-4300-9A11-61AD0FCC6698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90E8-4300-9A11-61AD0FCC6698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90E8-4300-9A11-61AD0FCC6698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90E8-4300-9A11-61AD0FCC6698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90E8-4300-9A11-61AD0FCC6698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90E8-4300-9A11-61AD0FCC6698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0E8-4300-9A11-61AD0FCC6698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0E8-4300-9A11-61AD0FCC6698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90E8-4300-9A11-61AD0FCC6698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0E8-4300-9A11-61AD0FCC6698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0E8-4300-9A11-61AD0FCC6698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0E8-4300-9A11-61AD0FCC669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Динамика1!$B$3:$B$17</c:f>
              <c:strCache>
                <c:ptCount val="15"/>
                <c:pt idx="0">
                  <c:v>СГТ</c:v>
                </c:pt>
                <c:pt idx="1">
                  <c:v>СТСиЖКХ</c:v>
                </c:pt>
                <c:pt idx="2">
                  <c:v>АСФ СБМК</c:v>
                </c:pt>
                <c:pt idx="3">
                  <c:v>СПЦ 1</c:v>
                </c:pt>
                <c:pt idx="4">
                  <c:v>СПЦ 5</c:v>
                </c:pt>
                <c:pt idx="5">
                  <c:v>ДФ СТСиЖКХ</c:v>
                </c:pt>
                <c:pt idx="6">
                  <c:v>СТМСХ</c:v>
                </c:pt>
                <c:pt idx="7">
                  <c:v>СПЦ 2</c:v>
                </c:pt>
                <c:pt idx="8">
                  <c:v>СБМК</c:v>
                </c:pt>
                <c:pt idx="9">
                  <c:v>СПЦ 3</c:v>
                </c:pt>
                <c:pt idx="10">
                  <c:v>СПЭТ</c:v>
                </c:pt>
                <c:pt idx="11">
                  <c:v>СКИ</c:v>
                </c:pt>
                <c:pt idx="12">
                  <c:v>СИТ</c:v>
                </c:pt>
                <c:pt idx="13">
                  <c:v>СТОТиС</c:v>
                </c:pt>
                <c:pt idx="14">
                  <c:v>СТС</c:v>
                </c:pt>
              </c:strCache>
            </c:strRef>
          </c:cat>
          <c:val>
            <c:numRef>
              <c:f>Динамика1!$D$3:$D$17</c:f>
              <c:numCache>
                <c:formatCode>0.0</c:formatCode>
                <c:ptCount val="1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93.8</c:v>
                </c:pt>
                <c:pt idx="6">
                  <c:v>93.8</c:v>
                </c:pt>
                <c:pt idx="7">
                  <c:v>93.8</c:v>
                </c:pt>
                <c:pt idx="8">
                  <c:v>93.8</c:v>
                </c:pt>
                <c:pt idx="9">
                  <c:v>87.5</c:v>
                </c:pt>
                <c:pt idx="10">
                  <c:v>81.3</c:v>
                </c:pt>
                <c:pt idx="11">
                  <c:v>81.3</c:v>
                </c:pt>
                <c:pt idx="12">
                  <c:v>81.3</c:v>
                </c:pt>
                <c:pt idx="13">
                  <c:v>75</c:v>
                </c:pt>
                <c:pt idx="14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E8-4300-9A11-61AD0FCC6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axId val="1975310912"/>
        <c:axId val="1975304672"/>
      </c:barChart>
      <c:catAx>
        <c:axId val="19753109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75304672"/>
        <c:crosses val="autoZero"/>
        <c:auto val="1"/>
        <c:lblAlgn val="ctr"/>
        <c:lblOffset val="100"/>
        <c:noMultiLvlLbl val="0"/>
      </c:catAx>
      <c:valAx>
        <c:axId val="1975304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75310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Динамика!$C$1</c:f>
              <c:strCache>
                <c:ptCount val="1"/>
                <c:pt idx="0">
                  <c:v>Средний % наполненности СГО в ПОО на 21.03.2024 г.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Динамика!$A$2:$A$16</c:f>
              <c:strCache>
                <c:ptCount val="15"/>
                <c:pt idx="0">
                  <c:v>СПЦ 1</c:v>
                </c:pt>
                <c:pt idx="1">
                  <c:v>СПЦ 2</c:v>
                </c:pt>
                <c:pt idx="2">
                  <c:v>СПЦ 3</c:v>
                </c:pt>
                <c:pt idx="3">
                  <c:v>СПЦ 5</c:v>
                </c:pt>
                <c:pt idx="4">
                  <c:v>СИТ</c:v>
                </c:pt>
                <c:pt idx="5">
                  <c:v>АСФ СБМК</c:v>
                </c:pt>
                <c:pt idx="6">
                  <c:v>СТМСХ</c:v>
                </c:pt>
                <c:pt idx="7">
                  <c:v>СТС</c:v>
                </c:pt>
                <c:pt idx="8">
                  <c:v>СТСиЖКХ</c:v>
                </c:pt>
                <c:pt idx="9">
                  <c:v>ДФ СТСиЖКХ</c:v>
                </c:pt>
                <c:pt idx="10">
                  <c:v>СПЭТ</c:v>
                </c:pt>
                <c:pt idx="11">
                  <c:v>СКИ</c:v>
                </c:pt>
                <c:pt idx="12">
                  <c:v>СБМК</c:v>
                </c:pt>
                <c:pt idx="13">
                  <c:v>СТОТиС</c:v>
                </c:pt>
                <c:pt idx="14">
                  <c:v>СГТ</c:v>
                </c:pt>
              </c:strCache>
            </c:strRef>
          </c:cat>
          <c:val>
            <c:numRef>
              <c:f>Динамика!$C$2:$C$16</c:f>
              <c:numCache>
                <c:formatCode>0.0</c:formatCode>
                <c:ptCount val="1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93.75</c:v>
                </c:pt>
                <c:pt idx="8">
                  <c:v>93.75</c:v>
                </c:pt>
                <c:pt idx="9">
                  <c:v>93.75</c:v>
                </c:pt>
                <c:pt idx="10">
                  <c:v>93.8</c:v>
                </c:pt>
                <c:pt idx="11">
                  <c:v>81.3</c:v>
                </c:pt>
                <c:pt idx="12">
                  <c:v>81.25</c:v>
                </c:pt>
                <c:pt idx="13">
                  <c:v>75</c:v>
                </c:pt>
                <c:pt idx="14">
                  <c:v>56.25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D3A-477D-A067-78684DDDA1A1}"/>
            </c:ext>
          </c:extLst>
        </c:ser>
        <c:ser>
          <c:idx val="2"/>
          <c:order val="1"/>
          <c:tx>
            <c:strRef>
              <c:f>Динамика!$B$1</c:f>
              <c:strCache>
                <c:ptCount val="1"/>
                <c:pt idx="0">
                  <c:v>Средний % наполненности СГО в ПОО на 30.10.2023 г.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Динамика!$A$2:$A$16</c:f>
              <c:strCache>
                <c:ptCount val="15"/>
                <c:pt idx="0">
                  <c:v>СПЦ 1</c:v>
                </c:pt>
                <c:pt idx="1">
                  <c:v>СПЦ 2</c:v>
                </c:pt>
                <c:pt idx="2">
                  <c:v>СПЦ 3</c:v>
                </c:pt>
                <c:pt idx="3">
                  <c:v>СПЦ 5</c:v>
                </c:pt>
                <c:pt idx="4">
                  <c:v>СИТ</c:v>
                </c:pt>
                <c:pt idx="5">
                  <c:v>АСФ СБМК</c:v>
                </c:pt>
                <c:pt idx="6">
                  <c:v>СТМСХ</c:v>
                </c:pt>
                <c:pt idx="7">
                  <c:v>СТС</c:v>
                </c:pt>
                <c:pt idx="8">
                  <c:v>СТСиЖКХ</c:v>
                </c:pt>
                <c:pt idx="9">
                  <c:v>ДФ СТСиЖКХ</c:v>
                </c:pt>
                <c:pt idx="10">
                  <c:v>СПЭТ</c:v>
                </c:pt>
                <c:pt idx="11">
                  <c:v>СКИ</c:v>
                </c:pt>
                <c:pt idx="12">
                  <c:v>СБМК</c:v>
                </c:pt>
                <c:pt idx="13">
                  <c:v>СТОТиС</c:v>
                </c:pt>
                <c:pt idx="14">
                  <c:v>СГТ</c:v>
                </c:pt>
              </c:strCache>
            </c:strRef>
          </c:cat>
          <c:val>
            <c:numRef>
              <c:f>Динамика!$B$2:$B$16</c:f>
              <c:numCache>
                <c:formatCode>0.0</c:formatCode>
                <c:ptCount val="15"/>
                <c:pt idx="0">
                  <c:v>92.3</c:v>
                </c:pt>
                <c:pt idx="1">
                  <c:v>92.9</c:v>
                </c:pt>
                <c:pt idx="2">
                  <c:v>85.7</c:v>
                </c:pt>
                <c:pt idx="3">
                  <c:v>100</c:v>
                </c:pt>
                <c:pt idx="4">
                  <c:v>92.9</c:v>
                </c:pt>
                <c:pt idx="5">
                  <c:v>100</c:v>
                </c:pt>
                <c:pt idx="6">
                  <c:v>92.3</c:v>
                </c:pt>
                <c:pt idx="7">
                  <c:v>78.599999999999994</c:v>
                </c:pt>
                <c:pt idx="8">
                  <c:v>85.7</c:v>
                </c:pt>
                <c:pt idx="9">
                  <c:v>100</c:v>
                </c:pt>
                <c:pt idx="10">
                  <c:v>92.9</c:v>
                </c:pt>
                <c:pt idx="11">
                  <c:v>42.9</c:v>
                </c:pt>
                <c:pt idx="12">
                  <c:v>57.1</c:v>
                </c:pt>
                <c:pt idx="13">
                  <c:v>71.400000000000006</c:v>
                </c:pt>
                <c:pt idx="14">
                  <c:v>42.9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D3A-477D-A067-78684DDDA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3605472"/>
        <c:axId val="83604640"/>
      </c:barChart>
      <c:catAx>
        <c:axId val="836054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3604640"/>
        <c:crosses val="autoZero"/>
        <c:auto val="1"/>
        <c:lblAlgn val="ctr"/>
        <c:lblOffset val="100"/>
        <c:noMultiLvlLbl val="0"/>
      </c:catAx>
      <c:valAx>
        <c:axId val="8360464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3605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1371054168351211E-2"/>
          <c:y val="0.94752083915094176"/>
          <c:w val="0.8572577633174826"/>
          <c:h val="3.56015209145687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457199</xdr:colOff>
      <xdr:row>1</xdr:row>
      <xdr:rowOff>1</xdr:rowOff>
    </xdr:from>
    <xdr:to>
      <xdr:col>15</xdr:col>
      <xdr:colOff>28575</xdr:colOff>
      <xdr:row>27</xdr:row>
      <xdr:rowOff>1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0</xdr:colOff>
      <xdr:row>1</xdr:row>
      <xdr:rowOff>19050</xdr:rowOff>
    </xdr:from>
    <xdr:to>
      <xdr:col>24</xdr:col>
      <xdr:colOff>171450</xdr:colOff>
      <xdr:row>18</xdr:row>
      <xdr:rowOff>180975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333375</xdr:colOff>
      <xdr:row>3</xdr:row>
      <xdr:rowOff>114300</xdr:rowOff>
    </xdr:from>
    <xdr:to>
      <xdr:col>17</xdr:col>
      <xdr:colOff>200025</xdr:colOff>
      <xdr:row>35</xdr:row>
      <xdr:rowOff>38099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"/>
  <sheetViews>
    <sheetView tabSelected="1" zoomScale="60" zoomScaleNormal="60" workbookViewId="0">
      <pane xSplit="3" topLeftCell="D1" activePane="topRight" state="frozen"/>
      <selection pane="topRight" activeCell="B4" sqref="B4"/>
    </sheetView>
  </sheetViews>
  <sheetFormatPr defaultColWidth="9.140625" defaultRowHeight="15" x14ac:dyDescent="0.25"/>
  <cols>
    <col min="1" max="1" width="6.140625" customWidth="1"/>
    <col min="2" max="2" width="71.42578125" customWidth="1"/>
    <col min="3" max="3" width="26" style="1" customWidth="1"/>
    <col min="4" max="17" width="8.7109375" customWidth="1"/>
    <col min="18" max="18" width="9.28515625" customWidth="1"/>
    <col min="19" max="19" width="8.28515625" customWidth="1"/>
    <col min="20" max="20" width="10.140625" customWidth="1"/>
    <col min="21" max="21" width="8.140625" customWidth="1"/>
    <col min="22" max="22" width="9.140625" customWidth="1"/>
    <col min="23" max="23" width="8.42578125" customWidth="1"/>
    <col min="24" max="24" width="11.28515625" customWidth="1"/>
    <col min="25" max="25" width="8.42578125" customWidth="1"/>
    <col min="26" max="29" width="8.7109375" customWidth="1"/>
  </cols>
  <sheetData>
    <row r="1" spans="1:30" ht="223.5" customHeight="1" x14ac:dyDescent="0.25">
      <c r="A1" s="2"/>
      <c r="B1" s="3" t="s">
        <v>0</v>
      </c>
      <c r="C1" s="3" t="s">
        <v>1</v>
      </c>
      <c r="D1" s="4" t="s">
        <v>2</v>
      </c>
      <c r="E1" s="4" t="s">
        <v>3</v>
      </c>
      <c r="F1" s="5" t="s">
        <v>4</v>
      </c>
      <c r="G1" s="5" t="s">
        <v>5</v>
      </c>
      <c r="H1" s="6" t="s">
        <v>6</v>
      </c>
      <c r="I1" s="5" t="s">
        <v>7</v>
      </c>
      <c r="J1" s="5" t="s">
        <v>8</v>
      </c>
      <c r="K1" s="6" t="s">
        <v>9</v>
      </c>
      <c r="L1" s="5" t="s">
        <v>10</v>
      </c>
      <c r="M1" s="5" t="s">
        <v>11</v>
      </c>
      <c r="N1" s="6" t="s">
        <v>12</v>
      </c>
      <c r="O1" s="5" t="s">
        <v>13</v>
      </c>
      <c r="P1" s="5" t="s">
        <v>14</v>
      </c>
      <c r="Q1" s="6" t="s">
        <v>15</v>
      </c>
      <c r="R1" s="5" t="s">
        <v>16</v>
      </c>
      <c r="S1" s="6" t="s">
        <v>17</v>
      </c>
      <c r="T1" s="5" t="s">
        <v>18</v>
      </c>
      <c r="U1" s="6" t="s">
        <v>19</v>
      </c>
      <c r="V1" s="5" t="s">
        <v>20</v>
      </c>
      <c r="W1" s="6" t="s">
        <v>21</v>
      </c>
      <c r="X1" s="5" t="s">
        <v>22</v>
      </c>
      <c r="Y1" s="6" t="s">
        <v>23</v>
      </c>
      <c r="Z1" s="6" t="s">
        <v>24</v>
      </c>
      <c r="AA1" s="6" t="s">
        <v>25</v>
      </c>
      <c r="AB1" s="7" t="s">
        <v>26</v>
      </c>
      <c r="AC1" s="7" t="s">
        <v>27</v>
      </c>
    </row>
    <row r="2" spans="1:30" s="8" customFormat="1" ht="35.25" customHeight="1" x14ac:dyDescent="0.25">
      <c r="A2" s="9">
        <v>1</v>
      </c>
      <c r="B2" s="10" t="s">
        <v>30</v>
      </c>
      <c r="C2" s="72" t="s">
        <v>31</v>
      </c>
      <c r="D2" s="51">
        <f t="shared" ref="D2:D16" si="0">SUM(F2,I2)</f>
        <v>167</v>
      </c>
      <c r="E2" s="51">
        <f t="shared" ref="E2:E16" si="1">SUM(G2,J2)</f>
        <v>166</v>
      </c>
      <c r="F2" s="52">
        <v>167</v>
      </c>
      <c r="G2" s="64">
        <v>166</v>
      </c>
      <c r="H2" s="63">
        <f t="shared" ref="H2:H16" si="2">IF(ABS((F2-G2)/G2)&lt;=0.1, 2, IF(ABS((F2-G2)/G2)&lt;=0.2, 1, 0))</f>
        <v>2</v>
      </c>
      <c r="I2" s="52">
        <v>0</v>
      </c>
      <c r="J2" s="64">
        <v>0</v>
      </c>
      <c r="K2" s="11">
        <v>2</v>
      </c>
      <c r="L2" s="64">
        <v>56</v>
      </c>
      <c r="M2" s="64">
        <v>136</v>
      </c>
      <c r="N2" s="11">
        <f t="shared" ref="N2:N16" si="3">IF(M2&gt;=L2, 2, 0)</f>
        <v>2</v>
      </c>
      <c r="O2" s="52">
        <v>34</v>
      </c>
      <c r="P2" s="64">
        <v>28</v>
      </c>
      <c r="Q2" s="11">
        <f t="shared" ref="Q2:Q16" si="4">IF(O2&gt;=P2, 2, 1)</f>
        <v>2</v>
      </c>
      <c r="R2" s="50">
        <v>95</v>
      </c>
      <c r="S2" s="11">
        <f t="shared" ref="S2:S16" si="5">IF(R2&gt;=80, 2, IF(R2&gt;=60, 1, 0))</f>
        <v>2</v>
      </c>
      <c r="T2" s="50">
        <v>91</v>
      </c>
      <c r="U2" s="11">
        <f t="shared" ref="U2:U16" si="6">IF(T2&gt;=80, 2, IF(T2&gt;=60, 1, 0))</f>
        <v>2</v>
      </c>
      <c r="V2" s="68">
        <v>22</v>
      </c>
      <c r="W2" s="57">
        <f t="shared" ref="W2:W16" si="7">IF(V2&gt;=50, 2, IF(V2&gt;=25, 1, 0))</f>
        <v>0</v>
      </c>
      <c r="X2" s="50">
        <v>88</v>
      </c>
      <c r="Y2" s="11">
        <f t="shared" ref="Y2:Y16" si="8">IF(X2&gt;=80, 2, IF(X2&gt;=60, 1, 0))</f>
        <v>2</v>
      </c>
      <c r="Z2" s="11">
        <v>2</v>
      </c>
      <c r="AA2" s="11">
        <v>0</v>
      </c>
      <c r="AB2" s="12">
        <f t="shared" ref="AB2:AB16" si="9">SUM(H2, K2, N2, Q2,  Y2, S2, U2, Z2)</f>
        <v>16</v>
      </c>
      <c r="AC2" s="26">
        <f t="shared" ref="AC2:AC16" si="10">AB2/16*100</f>
        <v>100</v>
      </c>
    </row>
    <row r="3" spans="1:30" s="8" customFormat="1" ht="36" customHeight="1" x14ac:dyDescent="0.25">
      <c r="A3" s="9">
        <v>3</v>
      </c>
      <c r="B3" s="10" t="s">
        <v>55</v>
      </c>
      <c r="C3" s="72" t="s">
        <v>43</v>
      </c>
      <c r="D3" s="51">
        <f t="shared" si="0"/>
        <v>320</v>
      </c>
      <c r="E3" s="51">
        <f t="shared" si="1"/>
        <v>304</v>
      </c>
      <c r="F3" s="52">
        <v>244</v>
      </c>
      <c r="G3" s="64">
        <v>233</v>
      </c>
      <c r="H3" s="13">
        <f t="shared" si="2"/>
        <v>2</v>
      </c>
      <c r="I3" s="52">
        <v>76</v>
      </c>
      <c r="J3" s="64">
        <v>71</v>
      </c>
      <c r="K3" s="11">
        <f>IF(ABS((I3-J3)/J3)&lt;=0.25, 2, IF(ABS((I3-J3)/J3)&lt;=0.5, 1, 0))</f>
        <v>2</v>
      </c>
      <c r="L3" s="64">
        <v>106</v>
      </c>
      <c r="M3" s="64">
        <v>222</v>
      </c>
      <c r="N3" s="11">
        <f t="shared" si="3"/>
        <v>2</v>
      </c>
      <c r="O3" s="52">
        <v>41</v>
      </c>
      <c r="P3" s="64">
        <v>33</v>
      </c>
      <c r="Q3" s="11">
        <f t="shared" si="4"/>
        <v>2</v>
      </c>
      <c r="R3" s="50">
        <v>82</v>
      </c>
      <c r="S3" s="11">
        <f t="shared" si="5"/>
        <v>2</v>
      </c>
      <c r="T3" s="50">
        <v>88</v>
      </c>
      <c r="U3" s="11">
        <f t="shared" si="6"/>
        <v>2</v>
      </c>
      <c r="V3" s="68">
        <v>17</v>
      </c>
      <c r="W3" s="57">
        <f t="shared" si="7"/>
        <v>0</v>
      </c>
      <c r="X3" s="50">
        <v>87</v>
      </c>
      <c r="Y3" s="11">
        <f t="shared" si="8"/>
        <v>2</v>
      </c>
      <c r="Z3" s="11">
        <v>2</v>
      </c>
      <c r="AA3" s="11">
        <v>0</v>
      </c>
      <c r="AB3" s="12">
        <f t="shared" si="9"/>
        <v>16</v>
      </c>
      <c r="AC3" s="26">
        <f t="shared" si="10"/>
        <v>100</v>
      </c>
    </row>
    <row r="4" spans="1:30" ht="39.950000000000003" customHeight="1" x14ac:dyDescent="0.25">
      <c r="A4" s="9">
        <v>4</v>
      </c>
      <c r="B4" s="10" t="s">
        <v>61</v>
      </c>
      <c r="C4" s="72" t="s">
        <v>35</v>
      </c>
      <c r="D4" s="51">
        <f t="shared" si="0"/>
        <v>729</v>
      </c>
      <c r="E4" s="51">
        <f t="shared" si="1"/>
        <v>736</v>
      </c>
      <c r="F4" s="52">
        <v>613</v>
      </c>
      <c r="G4" s="64">
        <v>628</v>
      </c>
      <c r="H4" s="48">
        <f t="shared" si="2"/>
        <v>2</v>
      </c>
      <c r="I4" s="52">
        <v>116</v>
      </c>
      <c r="J4" s="64">
        <v>108</v>
      </c>
      <c r="K4" s="11">
        <f>IF(ABS((I4-J4)/J4)&lt;=0.25, 2, IF(ABS((I4-J4)/J4)&lt;=0.5, 1, 0))</f>
        <v>2</v>
      </c>
      <c r="L4" s="64">
        <v>321</v>
      </c>
      <c r="M4" s="64">
        <v>720</v>
      </c>
      <c r="N4" s="11">
        <f t="shared" si="3"/>
        <v>2</v>
      </c>
      <c r="O4" s="52">
        <v>69</v>
      </c>
      <c r="P4" s="64">
        <v>47</v>
      </c>
      <c r="Q4" s="11">
        <f t="shared" si="4"/>
        <v>2</v>
      </c>
      <c r="R4" s="50">
        <v>89</v>
      </c>
      <c r="S4" s="11">
        <f t="shared" si="5"/>
        <v>2</v>
      </c>
      <c r="T4" s="50">
        <v>86</v>
      </c>
      <c r="U4" s="11">
        <f t="shared" si="6"/>
        <v>2</v>
      </c>
      <c r="V4" s="68">
        <v>18</v>
      </c>
      <c r="W4" s="57">
        <f t="shared" si="7"/>
        <v>0</v>
      </c>
      <c r="X4" s="68">
        <v>81</v>
      </c>
      <c r="Y4" s="11">
        <f t="shared" si="8"/>
        <v>2</v>
      </c>
      <c r="Z4" s="11">
        <v>2</v>
      </c>
      <c r="AA4" s="11">
        <v>0</v>
      </c>
      <c r="AB4" s="12">
        <f t="shared" si="9"/>
        <v>16</v>
      </c>
      <c r="AC4" s="26">
        <f t="shared" si="10"/>
        <v>100</v>
      </c>
    </row>
    <row r="5" spans="1:30" ht="39.950000000000003" customHeight="1" x14ac:dyDescent="0.25">
      <c r="A5" s="9">
        <v>7</v>
      </c>
      <c r="B5" s="10" t="s">
        <v>56</v>
      </c>
      <c r="C5" s="72" t="s">
        <v>48</v>
      </c>
      <c r="D5" s="51">
        <f t="shared" si="0"/>
        <v>191</v>
      </c>
      <c r="E5" s="51">
        <f t="shared" si="1"/>
        <v>209</v>
      </c>
      <c r="F5" s="52">
        <v>191</v>
      </c>
      <c r="G5" s="64">
        <v>209</v>
      </c>
      <c r="H5" s="13">
        <f t="shared" si="2"/>
        <v>2</v>
      </c>
      <c r="I5" s="52">
        <v>0</v>
      </c>
      <c r="J5" s="64">
        <v>0</v>
      </c>
      <c r="K5" s="11">
        <v>2</v>
      </c>
      <c r="L5" s="64">
        <v>65</v>
      </c>
      <c r="M5" s="64">
        <v>175</v>
      </c>
      <c r="N5" s="11">
        <f t="shared" si="3"/>
        <v>2</v>
      </c>
      <c r="O5" s="52">
        <v>33</v>
      </c>
      <c r="P5" s="64">
        <v>11</v>
      </c>
      <c r="Q5" s="11">
        <f t="shared" si="4"/>
        <v>2</v>
      </c>
      <c r="R5" s="50">
        <v>88</v>
      </c>
      <c r="S5" s="11">
        <f t="shared" si="5"/>
        <v>2</v>
      </c>
      <c r="T5" s="50">
        <v>81</v>
      </c>
      <c r="U5" s="11">
        <f t="shared" si="6"/>
        <v>2</v>
      </c>
      <c r="V5" s="68">
        <v>22</v>
      </c>
      <c r="W5" s="57">
        <f t="shared" si="7"/>
        <v>0</v>
      </c>
      <c r="X5" s="68">
        <v>81</v>
      </c>
      <c r="Y5" s="11">
        <f t="shared" si="8"/>
        <v>2</v>
      </c>
      <c r="Z5" s="11">
        <v>2</v>
      </c>
      <c r="AA5" s="11">
        <v>0</v>
      </c>
      <c r="AB5" s="12">
        <f t="shared" si="9"/>
        <v>16</v>
      </c>
      <c r="AC5" s="26">
        <f t="shared" si="10"/>
        <v>100</v>
      </c>
      <c r="AD5" s="23"/>
    </row>
    <row r="6" spans="1:30" ht="39.950000000000003" customHeight="1" x14ac:dyDescent="0.25">
      <c r="A6" s="9">
        <v>10</v>
      </c>
      <c r="B6" s="10" t="s">
        <v>28</v>
      </c>
      <c r="C6" s="72" t="s">
        <v>29</v>
      </c>
      <c r="D6" s="51">
        <f t="shared" si="0"/>
        <v>199</v>
      </c>
      <c r="E6" s="51">
        <f t="shared" si="1"/>
        <v>184</v>
      </c>
      <c r="F6" s="52">
        <v>199</v>
      </c>
      <c r="G6" s="64">
        <v>184</v>
      </c>
      <c r="H6" s="13">
        <f t="shared" si="2"/>
        <v>2</v>
      </c>
      <c r="I6" s="52">
        <v>0</v>
      </c>
      <c r="J6" s="64">
        <v>0</v>
      </c>
      <c r="K6" s="11">
        <v>2</v>
      </c>
      <c r="L6" s="64">
        <v>30</v>
      </c>
      <c r="M6" s="64">
        <v>165</v>
      </c>
      <c r="N6" s="11">
        <f t="shared" si="3"/>
        <v>2</v>
      </c>
      <c r="O6" s="52">
        <v>43</v>
      </c>
      <c r="P6" s="64">
        <v>37</v>
      </c>
      <c r="Q6" s="11">
        <f t="shared" si="4"/>
        <v>2</v>
      </c>
      <c r="R6" s="50">
        <v>96</v>
      </c>
      <c r="S6" s="11">
        <f t="shared" si="5"/>
        <v>2</v>
      </c>
      <c r="T6" s="50">
        <v>96</v>
      </c>
      <c r="U6" s="11">
        <f t="shared" si="6"/>
        <v>2</v>
      </c>
      <c r="V6" s="50">
        <v>45</v>
      </c>
      <c r="W6" s="11">
        <f t="shared" si="7"/>
        <v>1</v>
      </c>
      <c r="X6" s="50">
        <v>96</v>
      </c>
      <c r="Y6" s="11">
        <f t="shared" si="8"/>
        <v>2</v>
      </c>
      <c r="Z6" s="11">
        <v>2</v>
      </c>
      <c r="AA6" s="11">
        <v>0</v>
      </c>
      <c r="AB6" s="12">
        <f t="shared" si="9"/>
        <v>16</v>
      </c>
      <c r="AC6" s="26">
        <f t="shared" si="10"/>
        <v>100</v>
      </c>
      <c r="AD6" s="22"/>
    </row>
    <row r="7" spans="1:30" ht="39.950000000000003" customHeight="1" x14ac:dyDescent="0.25">
      <c r="A7" s="9">
        <v>5</v>
      </c>
      <c r="B7" s="10" t="s">
        <v>60</v>
      </c>
      <c r="C7" s="72" t="s">
        <v>39</v>
      </c>
      <c r="D7" s="51">
        <f t="shared" si="0"/>
        <v>553</v>
      </c>
      <c r="E7" s="51">
        <f t="shared" si="1"/>
        <v>595</v>
      </c>
      <c r="F7" s="52">
        <v>553</v>
      </c>
      <c r="G7" s="64">
        <v>595</v>
      </c>
      <c r="H7" s="13">
        <f t="shared" si="2"/>
        <v>2</v>
      </c>
      <c r="I7" s="52">
        <v>0</v>
      </c>
      <c r="J7" s="64">
        <v>0</v>
      </c>
      <c r="K7" s="11">
        <v>2</v>
      </c>
      <c r="L7" s="64">
        <v>290</v>
      </c>
      <c r="M7" s="64">
        <v>632</v>
      </c>
      <c r="N7" s="11">
        <f t="shared" si="3"/>
        <v>2</v>
      </c>
      <c r="O7" s="52">
        <v>52</v>
      </c>
      <c r="P7" s="64">
        <v>45</v>
      </c>
      <c r="Q7" s="11">
        <f t="shared" si="4"/>
        <v>2</v>
      </c>
      <c r="R7" s="50">
        <v>90</v>
      </c>
      <c r="S7" s="11">
        <f t="shared" si="5"/>
        <v>2</v>
      </c>
      <c r="T7" s="50">
        <v>90</v>
      </c>
      <c r="U7" s="11">
        <f t="shared" si="6"/>
        <v>2</v>
      </c>
      <c r="V7" s="68">
        <v>0</v>
      </c>
      <c r="W7" s="57">
        <f t="shared" si="7"/>
        <v>0</v>
      </c>
      <c r="X7" s="50">
        <v>88</v>
      </c>
      <c r="Y7" s="11">
        <f t="shared" si="8"/>
        <v>2</v>
      </c>
      <c r="Z7" s="11">
        <v>1</v>
      </c>
      <c r="AA7" s="11">
        <v>0</v>
      </c>
      <c r="AB7" s="12">
        <f t="shared" si="9"/>
        <v>15</v>
      </c>
      <c r="AC7" s="26">
        <f t="shared" si="10"/>
        <v>93.75</v>
      </c>
      <c r="AD7" s="23"/>
    </row>
    <row r="8" spans="1:30" ht="39.950000000000003" customHeight="1" x14ac:dyDescent="0.25">
      <c r="A8" s="9">
        <v>6</v>
      </c>
      <c r="B8" s="10" t="s">
        <v>58</v>
      </c>
      <c r="C8" s="72" t="s">
        <v>34</v>
      </c>
      <c r="D8" s="51">
        <f t="shared" si="0"/>
        <v>301</v>
      </c>
      <c r="E8" s="51">
        <f t="shared" si="1"/>
        <v>314</v>
      </c>
      <c r="F8" s="52">
        <v>301</v>
      </c>
      <c r="G8" s="64">
        <v>314</v>
      </c>
      <c r="H8" s="13">
        <f t="shared" si="2"/>
        <v>2</v>
      </c>
      <c r="I8" s="52">
        <v>0</v>
      </c>
      <c r="J8" s="64">
        <v>0</v>
      </c>
      <c r="K8" s="11">
        <v>2</v>
      </c>
      <c r="L8" s="64">
        <v>128</v>
      </c>
      <c r="M8" s="64">
        <v>262</v>
      </c>
      <c r="N8" s="11">
        <f t="shared" si="3"/>
        <v>2</v>
      </c>
      <c r="O8" s="52">
        <v>32</v>
      </c>
      <c r="P8" s="64">
        <v>24</v>
      </c>
      <c r="Q8" s="11">
        <f t="shared" si="4"/>
        <v>2</v>
      </c>
      <c r="R8" s="50">
        <v>81</v>
      </c>
      <c r="S8" s="11">
        <f t="shared" si="5"/>
        <v>2</v>
      </c>
      <c r="T8" s="50">
        <v>83</v>
      </c>
      <c r="U8" s="11">
        <f t="shared" si="6"/>
        <v>2</v>
      </c>
      <c r="V8" s="50">
        <v>7</v>
      </c>
      <c r="W8" s="57">
        <f t="shared" si="7"/>
        <v>0</v>
      </c>
      <c r="X8" s="50">
        <v>80</v>
      </c>
      <c r="Y8" s="11">
        <f t="shared" si="8"/>
        <v>2</v>
      </c>
      <c r="Z8" s="11">
        <v>1</v>
      </c>
      <c r="AA8" s="11">
        <v>0</v>
      </c>
      <c r="AB8" s="12">
        <f t="shared" si="9"/>
        <v>15</v>
      </c>
      <c r="AC8" s="26">
        <f t="shared" si="10"/>
        <v>93.75</v>
      </c>
    </row>
    <row r="9" spans="1:30" ht="39.950000000000003" customHeight="1" x14ac:dyDescent="0.25">
      <c r="A9" s="9">
        <v>8</v>
      </c>
      <c r="B9" s="10" t="s">
        <v>32</v>
      </c>
      <c r="C9" s="72" t="s">
        <v>33</v>
      </c>
      <c r="D9" s="51">
        <f t="shared" si="0"/>
        <v>246</v>
      </c>
      <c r="E9" s="51">
        <f t="shared" si="1"/>
        <v>221</v>
      </c>
      <c r="F9" s="52">
        <v>215</v>
      </c>
      <c r="G9" s="64">
        <v>192</v>
      </c>
      <c r="H9" s="13">
        <f t="shared" si="2"/>
        <v>1</v>
      </c>
      <c r="I9" s="52">
        <v>31</v>
      </c>
      <c r="J9" s="64">
        <v>29</v>
      </c>
      <c r="K9" s="11">
        <f>IF(ABS((I9-J9)/J9)&lt;=0.25, 2, IF(ABS((I9-J9)/J9)&lt;=0.5, 1, 0))</f>
        <v>2</v>
      </c>
      <c r="L9" s="64">
        <v>109</v>
      </c>
      <c r="M9" s="64">
        <v>196</v>
      </c>
      <c r="N9" s="11">
        <f t="shared" si="3"/>
        <v>2</v>
      </c>
      <c r="O9" s="52">
        <v>39</v>
      </c>
      <c r="P9" s="64">
        <v>35</v>
      </c>
      <c r="Q9" s="11">
        <f t="shared" si="4"/>
        <v>2</v>
      </c>
      <c r="R9" s="50">
        <v>90</v>
      </c>
      <c r="S9" s="11">
        <f t="shared" si="5"/>
        <v>2</v>
      </c>
      <c r="T9" s="50">
        <v>87</v>
      </c>
      <c r="U9" s="11">
        <f t="shared" si="6"/>
        <v>2</v>
      </c>
      <c r="V9" s="50">
        <v>21</v>
      </c>
      <c r="W9" s="57">
        <f t="shared" si="7"/>
        <v>0</v>
      </c>
      <c r="X9" s="50">
        <v>87</v>
      </c>
      <c r="Y9" s="11">
        <f t="shared" si="8"/>
        <v>2</v>
      </c>
      <c r="Z9" s="11">
        <v>2</v>
      </c>
      <c r="AA9" s="11">
        <v>0</v>
      </c>
      <c r="AB9" s="12">
        <f t="shared" si="9"/>
        <v>15</v>
      </c>
      <c r="AC9" s="26">
        <f t="shared" si="10"/>
        <v>93.75</v>
      </c>
    </row>
    <row r="10" spans="1:30" ht="39.950000000000003" customHeight="1" x14ac:dyDescent="0.25">
      <c r="A10" s="9">
        <v>14</v>
      </c>
      <c r="B10" s="10" t="s">
        <v>57</v>
      </c>
      <c r="C10" s="72" t="s">
        <v>46</v>
      </c>
      <c r="D10" s="51">
        <f t="shared" si="0"/>
        <v>898</v>
      </c>
      <c r="E10" s="51">
        <f t="shared" si="1"/>
        <v>948</v>
      </c>
      <c r="F10" s="52">
        <v>552</v>
      </c>
      <c r="G10" s="64">
        <v>577</v>
      </c>
      <c r="H10" s="13">
        <f t="shared" si="2"/>
        <v>2</v>
      </c>
      <c r="I10" s="52">
        <v>346</v>
      </c>
      <c r="J10" s="64">
        <v>371</v>
      </c>
      <c r="K10" s="11">
        <f>IF(ABS((I10-J10)/J10)&lt;=0.25, 2, IF(ABS((I10-J10)/J10)&lt;=0.5, 1, 0))</f>
        <v>2</v>
      </c>
      <c r="L10" s="64">
        <v>3</v>
      </c>
      <c r="M10" s="64">
        <v>5</v>
      </c>
      <c r="N10" s="11">
        <f t="shared" si="3"/>
        <v>2</v>
      </c>
      <c r="O10" s="52">
        <v>57</v>
      </c>
      <c r="P10" s="64">
        <v>44</v>
      </c>
      <c r="Q10" s="11">
        <f t="shared" si="4"/>
        <v>2</v>
      </c>
      <c r="R10" s="50">
        <v>88</v>
      </c>
      <c r="S10" s="11">
        <f t="shared" si="5"/>
        <v>2</v>
      </c>
      <c r="T10" s="50">
        <v>81</v>
      </c>
      <c r="U10" s="11">
        <f t="shared" si="6"/>
        <v>2</v>
      </c>
      <c r="V10" s="68">
        <v>22</v>
      </c>
      <c r="W10" s="57">
        <f t="shared" si="7"/>
        <v>0</v>
      </c>
      <c r="X10" s="68">
        <v>81</v>
      </c>
      <c r="Y10" s="11">
        <f t="shared" si="8"/>
        <v>2</v>
      </c>
      <c r="Z10" s="11">
        <v>1</v>
      </c>
      <c r="AA10" s="11">
        <v>0</v>
      </c>
      <c r="AB10" s="12">
        <f t="shared" si="9"/>
        <v>15</v>
      </c>
      <c r="AC10" s="26">
        <f t="shared" si="10"/>
        <v>93.75</v>
      </c>
    </row>
    <row r="11" spans="1:30" ht="39.950000000000003" customHeight="1" x14ac:dyDescent="0.25">
      <c r="A11" s="9">
        <v>9</v>
      </c>
      <c r="B11" s="10" t="s">
        <v>36</v>
      </c>
      <c r="C11" s="72" t="s">
        <v>37</v>
      </c>
      <c r="D11" s="51">
        <f t="shared" si="0"/>
        <v>183</v>
      </c>
      <c r="E11" s="51">
        <f t="shared" si="1"/>
        <v>158</v>
      </c>
      <c r="F11" s="52">
        <v>183</v>
      </c>
      <c r="G11" s="64">
        <v>158</v>
      </c>
      <c r="H11" s="13">
        <f t="shared" si="2"/>
        <v>1</v>
      </c>
      <c r="I11" s="52">
        <v>0</v>
      </c>
      <c r="J11" s="64">
        <v>0</v>
      </c>
      <c r="K11" s="11">
        <v>2</v>
      </c>
      <c r="L11" s="64">
        <v>93</v>
      </c>
      <c r="M11" s="64">
        <v>155</v>
      </c>
      <c r="N11" s="11">
        <f t="shared" si="3"/>
        <v>2</v>
      </c>
      <c r="O11" s="52">
        <v>35</v>
      </c>
      <c r="P11" s="64">
        <v>24</v>
      </c>
      <c r="Q11" s="11">
        <f t="shared" si="4"/>
        <v>2</v>
      </c>
      <c r="R11" s="50">
        <v>81</v>
      </c>
      <c r="S11" s="11">
        <f t="shared" si="5"/>
        <v>2</v>
      </c>
      <c r="T11" s="50">
        <v>84</v>
      </c>
      <c r="U11" s="11">
        <f t="shared" si="6"/>
        <v>2</v>
      </c>
      <c r="V11" s="68">
        <v>0</v>
      </c>
      <c r="W11" s="57">
        <f t="shared" si="7"/>
        <v>0</v>
      </c>
      <c r="X11" s="68">
        <v>78</v>
      </c>
      <c r="Y11" s="11">
        <f t="shared" si="8"/>
        <v>1</v>
      </c>
      <c r="Z11" s="11">
        <v>2</v>
      </c>
      <c r="AA11" s="11">
        <v>0</v>
      </c>
      <c r="AB11" s="12">
        <f t="shared" si="9"/>
        <v>14</v>
      </c>
      <c r="AC11" s="26">
        <f t="shared" si="10"/>
        <v>87.5</v>
      </c>
    </row>
    <row r="12" spans="1:30" ht="39.950000000000003" customHeight="1" x14ac:dyDescent="0.25">
      <c r="A12" s="9">
        <v>2</v>
      </c>
      <c r="B12" s="10" t="s">
        <v>62</v>
      </c>
      <c r="C12" s="72" t="s">
        <v>41</v>
      </c>
      <c r="D12" s="51">
        <f t="shared" si="0"/>
        <v>1202</v>
      </c>
      <c r="E12" s="51">
        <f t="shared" si="1"/>
        <v>1219</v>
      </c>
      <c r="F12" s="52">
        <v>801</v>
      </c>
      <c r="G12" s="64">
        <v>819</v>
      </c>
      <c r="H12" s="13">
        <f t="shared" si="2"/>
        <v>2</v>
      </c>
      <c r="I12" s="52">
        <v>401</v>
      </c>
      <c r="J12" s="64">
        <v>400</v>
      </c>
      <c r="K12" s="11">
        <f>IF(ABS((I12-J12)/J12)&lt;=0.25, 2, IF(ABS((I12-J12)/J12)&lt;=0.5, 1, 0))</f>
        <v>2</v>
      </c>
      <c r="L12" s="64">
        <v>372</v>
      </c>
      <c r="M12" s="64">
        <v>971</v>
      </c>
      <c r="N12" s="11">
        <f t="shared" si="3"/>
        <v>2</v>
      </c>
      <c r="O12" s="75">
        <v>77</v>
      </c>
      <c r="P12" s="64">
        <v>58</v>
      </c>
      <c r="Q12" s="11">
        <f t="shared" si="4"/>
        <v>2</v>
      </c>
      <c r="R12" s="50">
        <v>71</v>
      </c>
      <c r="S12" s="11">
        <f t="shared" si="5"/>
        <v>1</v>
      </c>
      <c r="T12" s="50">
        <v>73</v>
      </c>
      <c r="U12" s="11">
        <f t="shared" si="6"/>
        <v>1</v>
      </c>
      <c r="V12" s="68">
        <v>2</v>
      </c>
      <c r="W12" s="57">
        <f t="shared" si="7"/>
        <v>0</v>
      </c>
      <c r="X12" s="68">
        <v>67</v>
      </c>
      <c r="Y12" s="11">
        <f t="shared" si="8"/>
        <v>1</v>
      </c>
      <c r="Z12" s="11">
        <v>2</v>
      </c>
      <c r="AA12" s="11">
        <v>0</v>
      </c>
      <c r="AB12" s="12">
        <f t="shared" si="9"/>
        <v>13</v>
      </c>
      <c r="AC12" s="26">
        <f t="shared" si="10"/>
        <v>81.25</v>
      </c>
    </row>
    <row r="13" spans="1:30" ht="39.950000000000003" customHeight="1" x14ac:dyDescent="0.25">
      <c r="A13" s="9">
        <v>13</v>
      </c>
      <c r="B13" s="10" t="s">
        <v>65</v>
      </c>
      <c r="C13" s="72" t="s">
        <v>45</v>
      </c>
      <c r="D13" s="51">
        <f t="shared" si="0"/>
        <v>271</v>
      </c>
      <c r="E13" s="51">
        <f t="shared" si="1"/>
        <v>292</v>
      </c>
      <c r="F13" s="62">
        <v>240</v>
      </c>
      <c r="G13" s="64">
        <v>264</v>
      </c>
      <c r="H13" s="13">
        <f t="shared" si="2"/>
        <v>2</v>
      </c>
      <c r="I13" s="62">
        <v>31</v>
      </c>
      <c r="J13" s="64">
        <v>28</v>
      </c>
      <c r="K13" s="11">
        <f>IF(ABS((I13-J13)/J13)&lt;=0.25, 2, IF(ABS((I13-J13)/J13)&lt;=0.5, 1, 0))</f>
        <v>2</v>
      </c>
      <c r="L13" s="64">
        <v>73</v>
      </c>
      <c r="M13" s="64">
        <v>248</v>
      </c>
      <c r="N13" s="11">
        <f t="shared" si="3"/>
        <v>2</v>
      </c>
      <c r="O13" s="52">
        <v>120</v>
      </c>
      <c r="P13" s="64">
        <v>76</v>
      </c>
      <c r="Q13" s="11">
        <f t="shared" si="4"/>
        <v>2</v>
      </c>
      <c r="R13" s="50">
        <v>77</v>
      </c>
      <c r="S13" s="11">
        <f t="shared" si="5"/>
        <v>1</v>
      </c>
      <c r="T13" s="50">
        <v>76</v>
      </c>
      <c r="U13" s="11">
        <f t="shared" si="6"/>
        <v>1</v>
      </c>
      <c r="V13" s="68">
        <v>0</v>
      </c>
      <c r="W13" s="57">
        <f t="shared" si="7"/>
        <v>0</v>
      </c>
      <c r="X13" s="68">
        <v>64</v>
      </c>
      <c r="Y13" s="11">
        <f t="shared" si="8"/>
        <v>1</v>
      </c>
      <c r="Z13" s="11">
        <v>2</v>
      </c>
      <c r="AA13" s="11">
        <v>0</v>
      </c>
      <c r="AB13" s="12">
        <f t="shared" si="9"/>
        <v>13</v>
      </c>
      <c r="AC13" s="26">
        <f>AB13/16*100</f>
        <v>81.25</v>
      </c>
    </row>
    <row r="14" spans="1:30" s="14" customFormat="1" ht="39.950000000000003" customHeight="1" x14ac:dyDescent="0.25">
      <c r="A14" s="9">
        <v>15</v>
      </c>
      <c r="B14" s="10" t="s">
        <v>59</v>
      </c>
      <c r="C14" s="72" t="s">
        <v>38</v>
      </c>
      <c r="D14" s="51">
        <f t="shared" si="0"/>
        <v>216</v>
      </c>
      <c r="E14" s="51">
        <f t="shared" si="1"/>
        <v>201</v>
      </c>
      <c r="F14" s="52">
        <v>216</v>
      </c>
      <c r="G14" s="64">
        <v>201</v>
      </c>
      <c r="H14" s="13">
        <f t="shared" si="2"/>
        <v>2</v>
      </c>
      <c r="I14" s="52">
        <v>0</v>
      </c>
      <c r="J14" s="64">
        <v>0</v>
      </c>
      <c r="K14" s="11">
        <v>2</v>
      </c>
      <c r="L14" s="64">
        <v>71</v>
      </c>
      <c r="M14" s="64">
        <v>126</v>
      </c>
      <c r="N14" s="11">
        <f t="shared" si="3"/>
        <v>2</v>
      </c>
      <c r="O14" s="52">
        <v>30</v>
      </c>
      <c r="P14" s="64">
        <v>30</v>
      </c>
      <c r="Q14" s="11">
        <f t="shared" si="4"/>
        <v>2</v>
      </c>
      <c r="R14" s="68">
        <v>69</v>
      </c>
      <c r="S14" s="11">
        <f t="shared" si="5"/>
        <v>1</v>
      </c>
      <c r="T14" s="50">
        <v>73</v>
      </c>
      <c r="U14" s="11">
        <f t="shared" si="6"/>
        <v>1</v>
      </c>
      <c r="V14" s="68">
        <v>0</v>
      </c>
      <c r="W14" s="57">
        <f t="shared" si="7"/>
        <v>0</v>
      </c>
      <c r="X14" s="68">
        <v>68</v>
      </c>
      <c r="Y14" s="11">
        <f t="shared" si="8"/>
        <v>1</v>
      </c>
      <c r="Z14" s="11">
        <v>2</v>
      </c>
      <c r="AA14" s="11">
        <v>0</v>
      </c>
      <c r="AB14" s="12">
        <f t="shared" si="9"/>
        <v>13</v>
      </c>
      <c r="AC14" s="26">
        <f t="shared" si="10"/>
        <v>81.25</v>
      </c>
      <c r="AD14"/>
    </row>
    <row r="15" spans="1:30" ht="39.950000000000003" customHeight="1" x14ac:dyDescent="0.25">
      <c r="A15" s="9">
        <v>11</v>
      </c>
      <c r="B15" s="18" t="s">
        <v>63</v>
      </c>
      <c r="C15" s="73" t="s">
        <v>40</v>
      </c>
      <c r="D15" s="51">
        <f t="shared" si="0"/>
        <v>699</v>
      </c>
      <c r="E15" s="51">
        <f t="shared" si="1"/>
        <v>629</v>
      </c>
      <c r="F15" s="53">
        <v>689</v>
      </c>
      <c r="G15" s="65">
        <v>619</v>
      </c>
      <c r="H15" s="13">
        <f t="shared" si="2"/>
        <v>1</v>
      </c>
      <c r="I15" s="53">
        <v>10</v>
      </c>
      <c r="J15" s="65">
        <v>10</v>
      </c>
      <c r="K15" s="11">
        <f>IF(ABS((I15-J15)/J15)&lt;=0.25, 2, IF(ABS((I15-J15)/J15)&lt;=0.5, 1, 0))</f>
        <v>2</v>
      </c>
      <c r="L15" s="65">
        <v>253</v>
      </c>
      <c r="M15" s="65">
        <v>645</v>
      </c>
      <c r="N15" s="19">
        <f t="shared" si="3"/>
        <v>2</v>
      </c>
      <c r="O15" s="53">
        <v>90</v>
      </c>
      <c r="P15" s="65">
        <v>69</v>
      </c>
      <c r="Q15" s="19">
        <f t="shared" si="4"/>
        <v>2</v>
      </c>
      <c r="R15" s="69">
        <v>71</v>
      </c>
      <c r="S15" s="11">
        <f t="shared" si="5"/>
        <v>1</v>
      </c>
      <c r="T15" s="54">
        <v>75</v>
      </c>
      <c r="U15" s="11">
        <f t="shared" si="6"/>
        <v>1</v>
      </c>
      <c r="V15" s="69">
        <v>0</v>
      </c>
      <c r="W15" s="57">
        <f t="shared" si="7"/>
        <v>0</v>
      </c>
      <c r="X15" s="69">
        <v>72</v>
      </c>
      <c r="Y15" s="11">
        <f t="shared" si="8"/>
        <v>1</v>
      </c>
      <c r="Z15" s="11">
        <v>2</v>
      </c>
      <c r="AA15" s="11">
        <v>0</v>
      </c>
      <c r="AB15" s="12">
        <f t="shared" si="9"/>
        <v>12</v>
      </c>
      <c r="AC15" s="26">
        <f t="shared" si="10"/>
        <v>75</v>
      </c>
      <c r="AD15" s="14"/>
    </row>
    <row r="16" spans="1:30" ht="39.950000000000003" customHeight="1" x14ac:dyDescent="0.25">
      <c r="A16" s="9">
        <v>12</v>
      </c>
      <c r="B16" s="20" t="s">
        <v>64</v>
      </c>
      <c r="C16" s="74" t="s">
        <v>42</v>
      </c>
      <c r="D16" s="51">
        <f t="shared" si="0"/>
        <v>477</v>
      </c>
      <c r="E16" s="51">
        <f t="shared" si="1"/>
        <v>483</v>
      </c>
      <c r="F16" s="55">
        <v>381</v>
      </c>
      <c r="G16" s="66">
        <v>404</v>
      </c>
      <c r="H16" s="13">
        <f t="shared" si="2"/>
        <v>2</v>
      </c>
      <c r="I16" s="55">
        <v>96</v>
      </c>
      <c r="J16" s="67">
        <v>79</v>
      </c>
      <c r="K16" s="11">
        <f>IF(ABS((I16-J16)/J16)&lt;=0.25, 2, IF(ABS((I16-J16)/J16)&lt;=0.5, 1, 0))</f>
        <v>2</v>
      </c>
      <c r="L16" s="66">
        <v>159</v>
      </c>
      <c r="M16" s="66">
        <v>361</v>
      </c>
      <c r="N16" s="21">
        <f t="shared" si="3"/>
        <v>2</v>
      </c>
      <c r="O16" s="55">
        <v>52</v>
      </c>
      <c r="P16" s="66">
        <v>38</v>
      </c>
      <c r="Q16" s="21">
        <f t="shared" si="4"/>
        <v>2</v>
      </c>
      <c r="R16" s="70">
        <v>77</v>
      </c>
      <c r="S16" s="11">
        <f t="shared" si="5"/>
        <v>1</v>
      </c>
      <c r="T16" s="70">
        <v>72</v>
      </c>
      <c r="U16" s="11">
        <f t="shared" si="6"/>
        <v>1</v>
      </c>
      <c r="V16" s="70">
        <v>27</v>
      </c>
      <c r="W16" s="47">
        <f t="shared" si="7"/>
        <v>1</v>
      </c>
      <c r="X16" s="70">
        <v>69</v>
      </c>
      <c r="Y16" s="11">
        <f t="shared" si="8"/>
        <v>1</v>
      </c>
      <c r="Z16" s="11">
        <v>1</v>
      </c>
      <c r="AA16" s="11">
        <v>0</v>
      </c>
      <c r="AB16" s="12">
        <f t="shared" si="9"/>
        <v>12</v>
      </c>
      <c r="AC16" s="26">
        <f t="shared" si="10"/>
        <v>75</v>
      </c>
      <c r="AD16" s="61"/>
    </row>
    <row r="17" spans="1:29" x14ac:dyDescent="0.25"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</row>
    <row r="18" spans="1:29" ht="18.75" customHeight="1" x14ac:dyDescent="0.3">
      <c r="A18" s="24"/>
      <c r="B18" s="24"/>
      <c r="C18" s="42"/>
      <c r="D18" s="25"/>
      <c r="E18" s="25"/>
      <c r="F18" s="25"/>
      <c r="G18" s="25"/>
      <c r="H18" s="25"/>
      <c r="I18" s="24"/>
      <c r="J18" s="25"/>
      <c r="K18" s="24"/>
      <c r="L18" s="24"/>
      <c r="M18" s="24"/>
      <c r="N18" s="24"/>
      <c r="O18" s="24"/>
      <c r="P18" s="24"/>
      <c r="Q18" s="15" t="s">
        <v>44</v>
      </c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7">
        <f>AVERAGE(AB4:AB16)</f>
        <v>14.23076923076923</v>
      </c>
      <c r="AC18" s="29">
        <f>AVERAGE(AC2:AC16)</f>
        <v>90.416666666666671</v>
      </c>
    </row>
  </sheetData>
  <autoFilter ref="A1:AC16">
    <sortState ref="A2:AC16">
      <sortCondition descending="1" ref="AC1:AC16"/>
    </sortState>
  </autoFilter>
  <sortState ref="A2:AC17">
    <sortCondition ref="A2"/>
  </sortState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58"/>
  <sheetViews>
    <sheetView workbookViewId="0">
      <selection activeCell="T26" sqref="T26"/>
    </sheetView>
  </sheetViews>
  <sheetFormatPr defaultRowHeight="15" x14ac:dyDescent="0.25"/>
  <cols>
    <col min="2" max="2" width="13.85546875" customWidth="1"/>
    <col min="3" max="3" width="15.7109375" customWidth="1"/>
    <col min="4" max="4" width="17.5703125" customWidth="1"/>
  </cols>
  <sheetData>
    <row r="2" spans="2:4" ht="60" x14ac:dyDescent="0.25">
      <c r="B2" s="60" t="s">
        <v>54</v>
      </c>
      <c r="C2" s="58" t="s">
        <v>66</v>
      </c>
      <c r="D2" s="49" t="s">
        <v>67</v>
      </c>
    </row>
    <row r="3" spans="2:4" ht="15.75" x14ac:dyDescent="0.25">
      <c r="B3" s="28" t="s">
        <v>43</v>
      </c>
      <c r="C3" s="59">
        <v>100</v>
      </c>
      <c r="D3" s="26">
        <v>100</v>
      </c>
    </row>
    <row r="4" spans="2:4" ht="15.75" x14ac:dyDescent="0.25">
      <c r="B4" s="28" t="s">
        <v>35</v>
      </c>
      <c r="C4" s="59">
        <v>100</v>
      </c>
      <c r="D4" s="26">
        <v>100</v>
      </c>
    </row>
    <row r="5" spans="2:4" ht="15.75" x14ac:dyDescent="0.25">
      <c r="B5" s="28" t="s">
        <v>48</v>
      </c>
      <c r="C5" s="59">
        <v>100</v>
      </c>
      <c r="D5" s="26">
        <v>100</v>
      </c>
    </row>
    <row r="6" spans="2:4" ht="15.75" x14ac:dyDescent="0.25">
      <c r="B6" s="28" t="s">
        <v>31</v>
      </c>
      <c r="C6" s="59">
        <v>100</v>
      </c>
      <c r="D6" s="26">
        <v>100</v>
      </c>
    </row>
    <row r="7" spans="2:4" ht="15.75" x14ac:dyDescent="0.25">
      <c r="B7" s="28" t="s">
        <v>29</v>
      </c>
      <c r="C7" s="59">
        <v>92.857142857142861</v>
      </c>
      <c r="D7" s="26">
        <v>100</v>
      </c>
    </row>
    <row r="8" spans="2:4" ht="15.75" x14ac:dyDescent="0.25">
      <c r="B8" s="28" t="s">
        <v>34</v>
      </c>
      <c r="C8" s="59">
        <v>100</v>
      </c>
      <c r="D8" s="26">
        <v>93.8</v>
      </c>
    </row>
    <row r="9" spans="2:4" ht="15.75" x14ac:dyDescent="0.25">
      <c r="B9" s="28" t="s">
        <v>39</v>
      </c>
      <c r="C9" s="59">
        <v>100</v>
      </c>
      <c r="D9" s="26">
        <v>93.8</v>
      </c>
    </row>
    <row r="10" spans="2:4" ht="15.75" x14ac:dyDescent="0.25">
      <c r="B10" s="28" t="s">
        <v>33</v>
      </c>
      <c r="C10" s="59">
        <v>92.857142857142861</v>
      </c>
      <c r="D10" s="26">
        <v>93.8</v>
      </c>
    </row>
    <row r="11" spans="2:4" ht="15.75" x14ac:dyDescent="0.25">
      <c r="B11" s="28" t="s">
        <v>46</v>
      </c>
      <c r="C11" s="59">
        <v>75</v>
      </c>
      <c r="D11" s="26">
        <v>93.8</v>
      </c>
    </row>
    <row r="12" spans="2:4" ht="15.75" x14ac:dyDescent="0.25">
      <c r="B12" s="28" t="s">
        <v>37</v>
      </c>
      <c r="C12" s="59">
        <v>92.857142857142861</v>
      </c>
      <c r="D12" s="26">
        <v>87.5</v>
      </c>
    </row>
    <row r="13" spans="2:4" ht="15.75" x14ac:dyDescent="0.25">
      <c r="B13" s="28" t="s">
        <v>41</v>
      </c>
      <c r="C13" s="59">
        <v>100</v>
      </c>
      <c r="D13" s="26">
        <v>81.3</v>
      </c>
    </row>
    <row r="14" spans="2:4" ht="15.75" x14ac:dyDescent="0.25">
      <c r="B14" s="28" t="s">
        <v>45</v>
      </c>
      <c r="C14" s="59">
        <v>91.666666666666657</v>
      </c>
      <c r="D14" s="26">
        <v>81.3</v>
      </c>
    </row>
    <row r="15" spans="2:4" ht="15.75" x14ac:dyDescent="0.25">
      <c r="B15" s="28" t="s">
        <v>38</v>
      </c>
      <c r="C15" s="59">
        <v>71.428571428571431</v>
      </c>
      <c r="D15" s="26">
        <v>81.3</v>
      </c>
    </row>
    <row r="16" spans="2:4" ht="15.75" x14ac:dyDescent="0.25">
      <c r="B16" s="28" t="s">
        <v>42</v>
      </c>
      <c r="C16" s="59">
        <v>92.857142857142861</v>
      </c>
      <c r="D16" s="26">
        <v>75</v>
      </c>
    </row>
    <row r="17" spans="2:23" ht="15.75" x14ac:dyDescent="0.25">
      <c r="B17" s="28" t="s">
        <v>40</v>
      </c>
      <c r="C17" s="59">
        <v>92.857142857142861</v>
      </c>
      <c r="D17" s="26">
        <v>75</v>
      </c>
    </row>
    <row r="18" spans="2:23" x14ac:dyDescent="0.25">
      <c r="B18" s="24"/>
      <c r="C18" s="24">
        <v>93.33</v>
      </c>
      <c r="D18" s="56">
        <f>AVERAGE(D3:D17)</f>
        <v>90.439999999999984</v>
      </c>
    </row>
    <row r="20" spans="2:23" ht="15.75" thickBot="1" x14ac:dyDescent="0.3"/>
    <row r="21" spans="2:23" x14ac:dyDescent="0.25">
      <c r="Q21" s="71"/>
      <c r="R21" s="35" t="s">
        <v>49</v>
      </c>
      <c r="S21" s="30"/>
      <c r="T21" s="30"/>
      <c r="U21" s="30"/>
      <c r="V21" s="30"/>
      <c r="W21" s="31"/>
    </row>
    <row r="22" spans="2:23" x14ac:dyDescent="0.25">
      <c r="Q22" s="76"/>
      <c r="R22" s="39" t="s">
        <v>51</v>
      </c>
      <c r="S22" s="27"/>
      <c r="T22" s="27"/>
      <c r="U22" s="27"/>
      <c r="V22" s="27"/>
      <c r="W22" s="32"/>
    </row>
    <row r="23" spans="2:23" ht="15.75" thickBot="1" x14ac:dyDescent="0.3">
      <c r="Q23" s="36"/>
      <c r="R23" s="38" t="s">
        <v>50</v>
      </c>
      <c r="S23" s="33"/>
      <c r="T23" s="33"/>
      <c r="U23" s="33"/>
      <c r="V23" s="33"/>
      <c r="W23" s="34"/>
    </row>
    <row r="57" spans="2:4" x14ac:dyDescent="0.25">
      <c r="B57" s="24"/>
    </row>
    <row r="58" spans="2:4" x14ac:dyDescent="0.25">
      <c r="C58" s="56"/>
      <c r="D58" s="56"/>
    </row>
  </sheetData>
  <autoFilter ref="B2:D18">
    <sortState ref="B3:D17">
      <sortCondition descending="1" ref="D2:D18"/>
    </sortState>
  </autoFilter>
  <sortState ref="B3:D17">
    <sortCondition descending="1" ref="D23"/>
  </sortState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activeCell="C19" sqref="C19"/>
    </sheetView>
  </sheetViews>
  <sheetFormatPr defaultRowHeight="15" x14ac:dyDescent="0.25"/>
  <cols>
    <col min="1" max="1" width="19.85546875" customWidth="1"/>
    <col min="2" max="2" width="21.7109375" customWidth="1"/>
    <col min="3" max="3" width="21.5703125" customWidth="1"/>
  </cols>
  <sheetData>
    <row r="1" spans="1:3" ht="45" x14ac:dyDescent="0.25">
      <c r="A1" s="27"/>
      <c r="B1" s="40" t="s">
        <v>52</v>
      </c>
      <c r="C1" s="45" t="s">
        <v>53</v>
      </c>
    </row>
    <row r="2" spans="1:3" x14ac:dyDescent="0.25">
      <c r="A2" s="27" t="s">
        <v>31</v>
      </c>
      <c r="B2" s="43">
        <v>92.3</v>
      </c>
      <c r="C2" s="46">
        <v>100</v>
      </c>
    </row>
    <row r="3" spans="1:3" x14ac:dyDescent="0.25">
      <c r="A3" s="27" t="s">
        <v>33</v>
      </c>
      <c r="B3" s="43">
        <v>92.9</v>
      </c>
      <c r="C3" s="46">
        <v>100</v>
      </c>
    </row>
    <row r="4" spans="1:3" x14ac:dyDescent="0.25">
      <c r="A4" s="27" t="s">
        <v>37</v>
      </c>
      <c r="B4" s="41">
        <v>85.7</v>
      </c>
      <c r="C4" s="46">
        <v>100</v>
      </c>
    </row>
    <row r="5" spans="1:3" x14ac:dyDescent="0.25">
      <c r="A5" s="27" t="s">
        <v>29</v>
      </c>
      <c r="B5" s="43">
        <v>100</v>
      </c>
      <c r="C5" s="46">
        <v>100</v>
      </c>
    </row>
    <row r="6" spans="1:3" x14ac:dyDescent="0.25">
      <c r="A6" s="27" t="s">
        <v>38</v>
      </c>
      <c r="B6" s="43">
        <v>92.9</v>
      </c>
      <c r="C6" s="46">
        <v>100</v>
      </c>
    </row>
    <row r="7" spans="1:3" x14ac:dyDescent="0.25">
      <c r="A7" s="27" t="s">
        <v>48</v>
      </c>
      <c r="B7" s="41">
        <v>100</v>
      </c>
      <c r="C7" s="46">
        <v>100</v>
      </c>
    </row>
    <row r="8" spans="1:3" x14ac:dyDescent="0.25">
      <c r="A8" s="27" t="s">
        <v>39</v>
      </c>
      <c r="B8" s="43">
        <v>92.3</v>
      </c>
      <c r="C8" s="46">
        <v>100</v>
      </c>
    </row>
    <row r="9" spans="1:3" x14ac:dyDescent="0.25">
      <c r="A9" s="27" t="s">
        <v>40</v>
      </c>
      <c r="B9" s="43">
        <v>78.599999999999994</v>
      </c>
      <c r="C9" s="46">
        <v>93.75</v>
      </c>
    </row>
    <row r="10" spans="1:3" x14ac:dyDescent="0.25">
      <c r="A10" s="27" t="s">
        <v>35</v>
      </c>
      <c r="B10" s="43">
        <v>85.7</v>
      </c>
      <c r="C10" s="46">
        <v>93.75</v>
      </c>
    </row>
    <row r="11" spans="1:3" x14ac:dyDescent="0.25">
      <c r="A11" s="27" t="s">
        <v>34</v>
      </c>
      <c r="B11" s="43">
        <v>100</v>
      </c>
      <c r="C11" s="46">
        <v>93.75</v>
      </c>
    </row>
    <row r="12" spans="1:3" x14ac:dyDescent="0.25">
      <c r="A12" s="27" t="s">
        <v>41</v>
      </c>
      <c r="B12" s="41">
        <v>92.9</v>
      </c>
      <c r="C12" s="46">
        <v>93.8</v>
      </c>
    </row>
    <row r="13" spans="1:3" x14ac:dyDescent="0.25">
      <c r="A13" s="27" t="s">
        <v>45</v>
      </c>
      <c r="B13" s="43">
        <v>42.9</v>
      </c>
      <c r="C13" s="46">
        <v>81.3</v>
      </c>
    </row>
    <row r="14" spans="1:3" x14ac:dyDescent="0.25">
      <c r="A14" s="27" t="s">
        <v>46</v>
      </c>
      <c r="B14" s="41">
        <v>57.1</v>
      </c>
      <c r="C14" s="46">
        <v>81.25</v>
      </c>
    </row>
    <row r="15" spans="1:3" x14ac:dyDescent="0.25">
      <c r="A15" s="27" t="s">
        <v>42</v>
      </c>
      <c r="B15" s="43">
        <v>71.400000000000006</v>
      </c>
      <c r="C15" s="46">
        <v>75</v>
      </c>
    </row>
    <row r="16" spans="1:3" x14ac:dyDescent="0.25">
      <c r="A16" s="27" t="s">
        <v>43</v>
      </c>
      <c r="B16" s="43">
        <v>42.9</v>
      </c>
      <c r="C16" s="46">
        <v>56.25</v>
      </c>
    </row>
    <row r="17" spans="1:3" x14ac:dyDescent="0.25">
      <c r="C17" s="44"/>
    </row>
    <row r="18" spans="1:3" x14ac:dyDescent="0.25">
      <c r="C18" s="44"/>
    </row>
    <row r="19" spans="1:3" x14ac:dyDescent="0.25">
      <c r="A19" s="28" t="s">
        <v>47</v>
      </c>
      <c r="B19" s="37">
        <f>AVERAGE(B2:B16)</f>
        <v>81.84</v>
      </c>
      <c r="C19" s="37">
        <f>AVERAGE(C2:C16)</f>
        <v>91.256666666666661</v>
      </c>
    </row>
  </sheetData>
  <sortState ref="A2:C16">
    <sortCondition ref="B2"/>
  </sortState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26.02.2026</vt:lpstr>
      <vt:lpstr>Динамика1</vt:lpstr>
      <vt:lpstr>Динамика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Vika_Dombrovskaya</cp:lastModifiedBy>
  <dcterms:created xsi:type="dcterms:W3CDTF">2023-03-01T04:34:36Z</dcterms:created>
  <dcterms:modified xsi:type="dcterms:W3CDTF">2026-06-23T01:10:31Z</dcterms:modified>
</cp:coreProperties>
</file>