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ониторинги\Мониторинги ПОО\Мониторинги наполненности АИС СГО\"/>
    </mc:Choice>
  </mc:AlternateContent>
  <bookViews>
    <workbookView xWindow="0" yWindow="0" windowWidth="28800" windowHeight="12300"/>
  </bookViews>
  <sheets>
    <sheet name="28.02.2023" sheetId="1" r:id="rId1"/>
    <sheet name="Динамика" sheetId="2" r:id="rId2"/>
  </sheets>
  <definedNames>
    <definedName name="_xlnm._FilterDatabase" localSheetId="0" hidden="1">'28.02.2023'!$A$2:$AE$18</definedName>
  </definedNames>
  <calcPr calcId="162913"/>
</workbook>
</file>

<file path=xl/calcChain.xml><?xml version="1.0" encoding="utf-8"?>
<calcChain xmlns="http://schemas.openxmlformats.org/spreadsheetml/2006/main">
  <c r="Z14" i="1" l="1"/>
  <c r="Z16" i="1"/>
  <c r="Z3" i="1"/>
  <c r="Z4" i="1"/>
  <c r="X3" i="1" l="1"/>
  <c r="X4" i="1"/>
  <c r="V3" i="1"/>
  <c r="V4" i="1"/>
  <c r="T3" i="1"/>
  <c r="T4" i="1"/>
  <c r="R3" i="1"/>
  <c r="R4" i="1"/>
  <c r="L3" i="1"/>
  <c r="L4" i="1"/>
  <c r="I3" i="1"/>
  <c r="I4" i="1"/>
  <c r="AC3" i="1" l="1"/>
  <c r="AD3" i="1" s="1"/>
  <c r="AC4" i="1"/>
  <c r="AD4" i="1" s="1"/>
  <c r="Z5" i="1" l="1"/>
  <c r="X5" i="1"/>
  <c r="V5" i="1"/>
  <c r="T5" i="1"/>
  <c r="R5" i="1"/>
  <c r="O5" i="1"/>
  <c r="L5" i="1"/>
  <c r="I5" i="1"/>
  <c r="Z15" i="1"/>
  <c r="X15" i="1"/>
  <c r="V15" i="1"/>
  <c r="T15" i="1"/>
  <c r="R15" i="1"/>
  <c r="O15" i="1"/>
  <c r="L15" i="1"/>
  <c r="I15" i="1"/>
  <c r="Z8" i="1"/>
  <c r="X8" i="1"/>
  <c r="V8" i="1"/>
  <c r="T8" i="1"/>
  <c r="R8" i="1"/>
  <c r="O8" i="1"/>
  <c r="L8" i="1"/>
  <c r="I8" i="1"/>
  <c r="Z13" i="1"/>
  <c r="X13" i="1"/>
  <c r="V13" i="1"/>
  <c r="T13" i="1"/>
  <c r="R13" i="1"/>
  <c r="O13" i="1"/>
  <c r="L13" i="1"/>
  <c r="I13" i="1"/>
  <c r="Z6" i="1"/>
  <c r="X6" i="1"/>
  <c r="V6" i="1"/>
  <c r="T6" i="1"/>
  <c r="R6" i="1"/>
  <c r="O6" i="1"/>
  <c r="I6" i="1"/>
  <c r="Z10" i="1"/>
  <c r="X10" i="1"/>
  <c r="V10" i="1"/>
  <c r="T10" i="1"/>
  <c r="R10" i="1"/>
  <c r="O10" i="1"/>
  <c r="I10" i="1"/>
  <c r="Z12" i="1"/>
  <c r="X12" i="1"/>
  <c r="V12" i="1"/>
  <c r="T12" i="1"/>
  <c r="R12" i="1"/>
  <c r="O12" i="1"/>
  <c r="L12" i="1"/>
  <c r="I12" i="1"/>
  <c r="Z11" i="1"/>
  <c r="X11" i="1"/>
  <c r="V11" i="1"/>
  <c r="T11" i="1"/>
  <c r="R11" i="1"/>
  <c r="O11" i="1"/>
  <c r="L11" i="1"/>
  <c r="I11" i="1"/>
  <c r="Z7" i="1"/>
  <c r="X7" i="1"/>
  <c r="V7" i="1"/>
  <c r="T7" i="1"/>
  <c r="R7" i="1"/>
  <c r="O7" i="1"/>
  <c r="L7" i="1"/>
  <c r="I7" i="1"/>
  <c r="Z9" i="1"/>
  <c r="X9" i="1"/>
  <c r="V9" i="1"/>
  <c r="T9" i="1"/>
  <c r="R9" i="1"/>
  <c r="O9" i="1"/>
  <c r="L9" i="1"/>
  <c r="I9" i="1"/>
  <c r="X14" i="1"/>
  <c r="V14" i="1"/>
  <c r="T14" i="1"/>
  <c r="R14" i="1"/>
  <c r="O14" i="1"/>
  <c r="I14" i="1"/>
  <c r="X16" i="1"/>
  <c r="V16" i="1"/>
  <c r="T16" i="1"/>
  <c r="R16" i="1"/>
  <c r="O16" i="1"/>
  <c r="L16" i="1"/>
  <c r="I16" i="1"/>
  <c r="AC2" i="1"/>
  <c r="AC5" i="1" l="1"/>
  <c r="AD5" i="1" s="1"/>
  <c r="AC12" i="1"/>
  <c r="AD12" i="1" s="1"/>
  <c r="AC11" i="1"/>
  <c r="AD11" i="1" s="1"/>
  <c r="AC9" i="1"/>
  <c r="AD9" i="1" s="1"/>
  <c r="AC14" i="1"/>
  <c r="AD14" i="1" s="1"/>
  <c r="AC16" i="1"/>
  <c r="AD16" i="1" s="1"/>
  <c r="AC7" i="1"/>
  <c r="AD7" i="1" s="1"/>
  <c r="AC10" i="1"/>
  <c r="AD10" i="1" s="1"/>
  <c r="AC6" i="1"/>
  <c r="AD6" i="1" s="1"/>
  <c r="AC13" i="1"/>
  <c r="AD13" i="1" s="1"/>
  <c r="AC8" i="1"/>
  <c r="AD8" i="1" s="1"/>
  <c r="AC15" i="1"/>
  <c r="AD15" i="1" s="1"/>
  <c r="AD18" i="1" l="1"/>
  <c r="AC18" i="1"/>
</calcChain>
</file>

<file path=xl/sharedStrings.xml><?xml version="1.0" encoding="utf-8"?>
<sst xmlns="http://schemas.openxmlformats.org/spreadsheetml/2006/main" count="75" uniqueCount="61">
  <si>
    <t>Наименование профессиональной образовательной организации</t>
  </si>
  <si>
    <t>Краткое наименование ПОО</t>
  </si>
  <si>
    <t>Количество студентов из СГО</t>
  </si>
  <si>
    <t>Количество студентов из СГО по Форме №СПО-1</t>
  </si>
  <si>
    <t>Количество студентов очного обучения в АИС СГО</t>
  </si>
  <si>
    <t>Количество студентов очного обучения по Форме №СПО-1</t>
  </si>
  <si>
    <t>Показатель 1
 (0-2)</t>
  </si>
  <si>
    <t>Количество студентов заочного обучения в АИС СГО</t>
  </si>
  <si>
    <t>Количество студентов заочного обучения по Форме №СПО-1</t>
  </si>
  <si>
    <t>Показатель 2
 (0-2)</t>
  </si>
  <si>
    <t>Количество студентов до 18 лет в АИС СГО на дату проведения мониторинга</t>
  </si>
  <si>
    <t>Количество родителей в АИС СГО</t>
  </si>
  <si>
    <t>Показатель 3
 (0-2)</t>
  </si>
  <si>
    <t>Количество сотрудников в АИС СГО</t>
  </si>
  <si>
    <t>Количество сотрудников по Форме №СПО-1</t>
  </si>
  <si>
    <t>Показатель 4
 (0-2)</t>
  </si>
  <si>
    <t>«% дисциплин, по которым назначены преподаватели</t>
  </si>
  <si>
    <t>Показатель 5
 (0-2)</t>
  </si>
  <si>
    <t>% дисциплин, по которым введено расписание (есть хотя бы одно занятие)</t>
  </si>
  <si>
    <t>Показатель 6
 (0-2)</t>
  </si>
  <si>
    <t>% групп, для которых создано расписание по всем дисциплинам</t>
  </si>
  <si>
    <t>Показатель 7
 (0-2)</t>
  </si>
  <si>
    <t>% дисциплин, по которым ведется журнал успеваемости (есть хотя бы одно занятие)</t>
  </si>
  <si>
    <t>Показатель 8
 (0-2)</t>
  </si>
  <si>
    <t>Показатель 9
 (0-2)</t>
  </si>
  <si>
    <t>Показатель 10
 (0-2)</t>
  </si>
  <si>
    <t>Итоговая оценка</t>
  </si>
  <si>
    <t>Процент наполненности СГО</t>
  </si>
  <si>
    <t>Максимальные значения показателей</t>
  </si>
  <si>
    <t>ГБПОУ «Сахалинский политехнический центр № 5»</t>
  </si>
  <si>
    <t>СПЦ 5</t>
  </si>
  <si>
    <t>ГБПОУ «Сахалинский политехнический центр № 1»</t>
  </si>
  <si>
    <t>СПЦ 1</t>
  </si>
  <si>
    <t>ГБПОУ «Сахалинский политехнический центр № 2»</t>
  </si>
  <si>
    <t>СПЦ 2</t>
  </si>
  <si>
    <t>Долинский филиал ГБПОУ «Сахалинский техникум строительства и ЖКХ» (ДФ СТСиЖКХ)</t>
  </si>
  <si>
    <t>ДФ СТСиЖКХ</t>
  </si>
  <si>
    <t>ГБПОУ «Сахалинский техникум строительства и ЖКХ» (СТСиЖКХ)</t>
  </si>
  <si>
    <t>СТСиЖКХ</t>
  </si>
  <si>
    <t>ГБПОУ «Сахалинский политехнический центр № 3»</t>
  </si>
  <si>
    <t>СПЦ 3</t>
  </si>
  <si>
    <t>ГБПОУ «Сахалинский индустриальный техникум» (СИТ)</t>
  </si>
  <si>
    <t>СИТ</t>
  </si>
  <si>
    <t>ГБПОУ «Сахалинский техникум механизации сельского хозяйства» (СТМСХ)</t>
  </si>
  <si>
    <t>СТМСХ</t>
  </si>
  <si>
    <t>ГБПОУ «Сахалинский техникум сервиса» (СТС)</t>
  </si>
  <si>
    <t>СТС</t>
  </si>
  <si>
    <t>ГБПОУ «Сахалинский промышленно-экономический техникум» (СПЭТ)</t>
  </si>
  <si>
    <t>СПЭТ</t>
  </si>
  <si>
    <t>ГБПОУ «Сахалинский техникум отраслевых технологий и сервиса» (СТОТиС)</t>
  </si>
  <si>
    <t>СТОТиС</t>
  </si>
  <si>
    <t>ГБОУ «Сахалинский горный техникум» (СГТ)</t>
  </si>
  <si>
    <t>СГТ</t>
  </si>
  <si>
    <t>Средний процент наполненности АИС СГО в ПОО Сахалинской области</t>
  </si>
  <si>
    <t>ГБПОУ "Сахалинский колледж искусств" (СКИ)</t>
  </si>
  <si>
    <t>ГБПОУ  "Сахалинский базовый медицинский колледж" (СБМК)</t>
  </si>
  <si>
    <t>СКИ</t>
  </si>
  <si>
    <t>СБМК</t>
  </si>
  <si>
    <t xml:space="preserve">Средний % наполненности СГО в ПОО на 16.11.2022 г. </t>
  </si>
  <si>
    <t>Средний % по ПОО</t>
  </si>
  <si>
    <t xml:space="preserve">Средний % наполненности СГО в ПОО на 28.02.2023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</si>
</sst>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rgb="FF1111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1111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49" fontId="8" fillId="4" borderId="1" xfId="0" applyNumberFormat="1" applyFont="1" applyFill="1" applyBorder="1" applyAlignment="1">
      <alignment horizontal="center" vertical="center" textRotation="90" wrapText="1"/>
    </xf>
    <xf numFmtId="49" fontId="8" fillId="5" borderId="1" xfId="0" applyNumberFormat="1" applyFont="1" applyFill="1" applyBorder="1" applyAlignment="1">
      <alignment horizontal="center" vertical="center" textRotation="90" wrapText="1"/>
    </xf>
    <xf numFmtId="0" fontId="9" fillId="0" borderId="0" xfId="0" applyNumberFormat="1" applyFont="1"/>
    <xf numFmtId="0" fontId="10" fillId="6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right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/>
    <xf numFmtId="1" fontId="12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3" fillId="7" borderId="1" xfId="0" applyNumberFormat="1" applyFont="1" applyFill="1" applyBorder="1" applyAlignment="1">
      <alignment horizontal="left" vertical="center" wrapText="1" indent="1"/>
    </xf>
    <xf numFmtId="0" fontId="13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 wrapText="1"/>
    </xf>
    <xf numFmtId="0" fontId="14" fillId="10" borderId="1" xfId="0" applyNumberFormat="1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6" fillId="9" borderId="3" xfId="0" applyNumberFormat="1" applyFont="1" applyFill="1" applyBorder="1" applyAlignment="1">
      <alignment vertical="center"/>
    </xf>
    <xf numFmtId="0" fontId="17" fillId="9" borderId="4" xfId="0" applyNumberFormat="1" applyFont="1" applyFill="1" applyBorder="1"/>
    <xf numFmtId="1" fontId="18" fillId="11" borderId="1" xfId="0" applyNumberFormat="1" applyFont="1" applyFill="1" applyBorder="1" applyAlignment="1">
      <alignment horizontal="center" vertical="center" wrapText="1"/>
    </xf>
    <xf numFmtId="0" fontId="7" fillId="1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3" fillId="7" borderId="6" xfId="0" applyNumberFormat="1" applyFont="1" applyFill="1" applyBorder="1" applyAlignment="1">
      <alignment horizontal="left" vertical="center" wrapText="1" indent="1"/>
    </xf>
    <xf numFmtId="0" fontId="13" fillId="7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3" fontId="16" fillId="8" borderId="7" xfId="0" applyNumberFormat="1" applyFont="1" applyFill="1" applyBorder="1" applyAlignment="1">
      <alignment horizontal="center" vertical="center" wrapText="1"/>
    </xf>
    <xf numFmtId="0" fontId="7" fillId="8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5" fillId="9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3" fillId="7" borderId="5" xfId="0" applyNumberFormat="1" applyFont="1" applyFill="1" applyBorder="1" applyAlignment="1">
      <alignment horizontal="left" vertical="center" wrapText="1" indent="1"/>
    </xf>
    <xf numFmtId="0" fontId="13" fillId="7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3" fontId="16" fillId="8" borderId="5" xfId="0" applyNumberFormat="1" applyFont="1" applyFill="1" applyBorder="1" applyAlignment="1">
      <alignment horizontal="center" vertical="center" wrapText="1"/>
    </xf>
    <xf numFmtId="0" fontId="7" fillId="8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5" fillId="9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2" fillId="0" borderId="0" xfId="0" applyNumberFormat="1" applyFont="1"/>
    <xf numFmtId="0" fontId="4" fillId="0" borderId="0" xfId="0" applyNumberFormat="1" applyFont="1" applyBorder="1"/>
    <xf numFmtId="0" fontId="7" fillId="0" borderId="0" xfId="0" applyNumberFormat="1" applyFont="1" applyBorder="1"/>
    <xf numFmtId="0" fontId="7" fillId="12" borderId="5" xfId="0" applyNumberFormat="1" applyFont="1" applyFill="1" applyBorder="1" applyAlignment="1">
      <alignment horizontal="center" vertical="center"/>
    </xf>
    <xf numFmtId="0" fontId="7" fillId="12" borderId="6" xfId="0" applyNumberFormat="1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/>
    <xf numFmtId="0" fontId="4" fillId="13" borderId="5" xfId="0" applyNumberFormat="1" applyFont="1" applyFill="1" applyBorder="1"/>
    <xf numFmtId="0" fontId="4" fillId="13" borderId="5" xfId="0" applyNumberFormat="1" applyFont="1" applyFill="1" applyBorder="1" applyAlignment="1">
      <alignment horizontal="center" wrapText="1"/>
    </xf>
    <xf numFmtId="0" fontId="1" fillId="13" borderId="5" xfId="0" applyNumberFormat="1" applyFont="1" applyFill="1" applyBorder="1" applyAlignment="1">
      <alignment horizontal="center" wrapText="1"/>
    </xf>
    <xf numFmtId="2" fontId="18" fillId="11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69-48D3-A9A8-6A8520A97FB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B69-48D3-A9A8-6A8520A97FB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69-48D3-A9A8-6A8520A97FB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B69-48D3-A9A8-6A8520A97FB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B69-48D3-A9A8-6A8520A97FB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B69-48D3-A9A8-6A8520A97FB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B69-48D3-A9A8-6A8520A97FB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46F5-4533-9637-89B7E749CDF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46F5-4533-9637-89B7E749CDF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46F5-4533-9637-89B7E749CD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46F5-4533-9637-89B7E749CD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46F5-4533-9637-89B7E749CD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46F5-4533-9637-89B7E749CDF5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6F5-4533-9637-89B7E749CD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'28.02.2023'!$D$3:$D$16</c:f>
              <c:strCache>
                <c:ptCount val="14"/>
                <c:pt idx="0">
                  <c:v>СБМК</c:v>
                </c:pt>
                <c:pt idx="1">
                  <c:v>СКИ</c:v>
                </c:pt>
                <c:pt idx="2">
                  <c:v>СГТ</c:v>
                </c:pt>
                <c:pt idx="3">
                  <c:v>СТМСХ</c:v>
                </c:pt>
                <c:pt idx="4">
                  <c:v>ДФ СТСиЖКХ</c:v>
                </c:pt>
                <c:pt idx="5">
                  <c:v>СПЭТ</c:v>
                </c:pt>
                <c:pt idx="6">
                  <c:v>СПЦ 2</c:v>
                </c:pt>
                <c:pt idx="7">
                  <c:v>СИТ</c:v>
                </c:pt>
                <c:pt idx="8">
                  <c:v>СТСиЖКХ</c:v>
                </c:pt>
                <c:pt idx="9">
                  <c:v>СПЦ 3</c:v>
                </c:pt>
                <c:pt idx="10">
                  <c:v>СТС</c:v>
                </c:pt>
                <c:pt idx="11">
                  <c:v>СПЦ 1</c:v>
                </c:pt>
                <c:pt idx="12">
                  <c:v>СТОТиС</c:v>
                </c:pt>
                <c:pt idx="13">
                  <c:v>СПЦ 5</c:v>
                </c:pt>
              </c:strCache>
            </c:strRef>
          </c:cat>
          <c:val>
            <c:numRef>
              <c:f>'28.02.2023'!$AD$3:$AD$16</c:f>
              <c:numCache>
                <c:formatCode>0.0</c:formatCode>
                <c:ptCount val="14"/>
                <c:pt idx="0">
                  <c:v>6.25</c:v>
                </c:pt>
                <c:pt idx="1">
                  <c:v>12.5</c:v>
                </c:pt>
                <c:pt idx="2">
                  <c:v>37.5</c:v>
                </c:pt>
                <c:pt idx="3">
                  <c:v>56.25</c:v>
                </c:pt>
                <c:pt idx="4">
                  <c:v>62.5</c:v>
                </c:pt>
                <c:pt idx="5">
                  <c:v>62.5</c:v>
                </c:pt>
                <c:pt idx="6">
                  <c:v>68.75</c:v>
                </c:pt>
                <c:pt idx="7">
                  <c:v>75</c:v>
                </c:pt>
                <c:pt idx="8">
                  <c:v>81.25</c:v>
                </c:pt>
                <c:pt idx="9">
                  <c:v>81.25</c:v>
                </c:pt>
                <c:pt idx="10">
                  <c:v>81.25</c:v>
                </c:pt>
                <c:pt idx="11">
                  <c:v>87.5</c:v>
                </c:pt>
                <c:pt idx="12">
                  <c:v>87.5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69-48D3-A9A8-6A8520A9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"/>
        <c:axId val="2"/>
      </c:barChart>
      <c:valAx>
        <c:axId val="2"/>
        <c:scaling>
          <c:orientation val="minMax"/>
          <c:max val="100"/>
        </c:scaling>
        <c:delete val="0"/>
        <c:axPos val="t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"/>
        <c:crosses val="autoZero"/>
        <c:crossBetween val="between"/>
      </c:valAx>
      <c:cat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"/>
        <c:crosses val="autoZero"/>
        <c:auto val="0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zero"/>
    <c:showDLblsOverMax val="0"/>
  </c:chart>
  <c:spPr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Динамика!$B$1</c:f>
              <c:strCache>
                <c:ptCount val="1"/>
                <c:pt idx="0">
                  <c:v>Средний % наполненности СГО в ПОО на 16.11.2022 г.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Динамика!$A$2:$A$15</c:f>
              <c:strCache>
                <c:ptCount val="14"/>
                <c:pt idx="0">
                  <c:v>СБМК</c:v>
                </c:pt>
                <c:pt idx="1">
                  <c:v>СКИ</c:v>
                </c:pt>
                <c:pt idx="2">
                  <c:v>СГТ</c:v>
                </c:pt>
                <c:pt idx="3">
                  <c:v>СТМСХ</c:v>
                </c:pt>
                <c:pt idx="4">
                  <c:v>ДФ СТСиЖКХ</c:v>
                </c:pt>
                <c:pt idx="5">
                  <c:v>СПЭТ</c:v>
                </c:pt>
                <c:pt idx="6">
                  <c:v>СПЦ 2</c:v>
                </c:pt>
                <c:pt idx="7">
                  <c:v>СИТ</c:v>
                </c:pt>
                <c:pt idx="8">
                  <c:v>СТСиЖКХ</c:v>
                </c:pt>
                <c:pt idx="9">
                  <c:v>СПЦ 3</c:v>
                </c:pt>
                <c:pt idx="10">
                  <c:v>СТС</c:v>
                </c:pt>
                <c:pt idx="11">
                  <c:v>СПЦ 1</c:v>
                </c:pt>
                <c:pt idx="12">
                  <c:v>СТОТиС</c:v>
                </c:pt>
                <c:pt idx="13">
                  <c:v>СПЦ 5</c:v>
                </c:pt>
              </c:strCache>
            </c:strRef>
          </c:cat>
          <c:val>
            <c:numRef>
              <c:f>Динамика!$B$2:$B$15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31.3</c:v>
                </c:pt>
                <c:pt idx="3">
                  <c:v>78.599999999999994</c:v>
                </c:pt>
                <c:pt idx="4">
                  <c:v>81.3</c:v>
                </c:pt>
                <c:pt idx="5">
                  <c:v>62.5</c:v>
                </c:pt>
                <c:pt idx="6">
                  <c:v>81.3</c:v>
                </c:pt>
                <c:pt idx="7">
                  <c:v>64.3</c:v>
                </c:pt>
                <c:pt idx="8">
                  <c:v>81.3</c:v>
                </c:pt>
                <c:pt idx="9">
                  <c:v>68.8</c:v>
                </c:pt>
                <c:pt idx="10">
                  <c:v>56.3</c:v>
                </c:pt>
                <c:pt idx="11">
                  <c:v>100</c:v>
                </c:pt>
                <c:pt idx="12">
                  <c:v>50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A-477D-A067-78684DDDA1A1}"/>
            </c:ext>
          </c:extLst>
        </c:ser>
        <c:ser>
          <c:idx val="2"/>
          <c:order val="1"/>
          <c:tx>
            <c:strRef>
              <c:f>Динамика!$C$1</c:f>
              <c:strCache>
                <c:ptCount val="1"/>
                <c:pt idx="0">
                  <c:v>Средний % наполненности СГО в ПОО на 28.02.2023 г.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Динамика!$A$2:$A$15</c:f>
              <c:strCache>
                <c:ptCount val="14"/>
                <c:pt idx="0">
                  <c:v>СБМК</c:v>
                </c:pt>
                <c:pt idx="1">
                  <c:v>СКИ</c:v>
                </c:pt>
                <c:pt idx="2">
                  <c:v>СГТ</c:v>
                </c:pt>
                <c:pt idx="3">
                  <c:v>СТМСХ</c:v>
                </c:pt>
                <c:pt idx="4">
                  <c:v>ДФ СТСиЖКХ</c:v>
                </c:pt>
                <c:pt idx="5">
                  <c:v>СПЭТ</c:v>
                </c:pt>
                <c:pt idx="6">
                  <c:v>СПЦ 2</c:v>
                </c:pt>
                <c:pt idx="7">
                  <c:v>СИТ</c:v>
                </c:pt>
                <c:pt idx="8">
                  <c:v>СТСиЖКХ</c:v>
                </c:pt>
                <c:pt idx="9">
                  <c:v>СПЦ 3</c:v>
                </c:pt>
                <c:pt idx="10">
                  <c:v>СТС</c:v>
                </c:pt>
                <c:pt idx="11">
                  <c:v>СПЦ 1</c:v>
                </c:pt>
                <c:pt idx="12">
                  <c:v>СТОТиС</c:v>
                </c:pt>
                <c:pt idx="13">
                  <c:v>СПЦ 5</c:v>
                </c:pt>
              </c:strCache>
            </c:strRef>
          </c:cat>
          <c:val>
            <c:numRef>
              <c:f>Динамика!$C$2:$C$15</c:f>
              <c:numCache>
                <c:formatCode>General</c:formatCode>
                <c:ptCount val="14"/>
                <c:pt idx="0">
                  <c:v>6.3</c:v>
                </c:pt>
                <c:pt idx="1">
                  <c:v>12.5</c:v>
                </c:pt>
                <c:pt idx="2">
                  <c:v>37.5</c:v>
                </c:pt>
                <c:pt idx="3">
                  <c:v>56.25</c:v>
                </c:pt>
                <c:pt idx="4">
                  <c:v>62.5</c:v>
                </c:pt>
                <c:pt idx="5">
                  <c:v>62.5</c:v>
                </c:pt>
                <c:pt idx="6">
                  <c:v>68.75</c:v>
                </c:pt>
                <c:pt idx="7">
                  <c:v>75</c:v>
                </c:pt>
                <c:pt idx="8">
                  <c:v>81.25</c:v>
                </c:pt>
                <c:pt idx="9">
                  <c:v>81.25</c:v>
                </c:pt>
                <c:pt idx="10">
                  <c:v>81.25</c:v>
                </c:pt>
                <c:pt idx="11">
                  <c:v>87.5</c:v>
                </c:pt>
                <c:pt idx="12">
                  <c:v>87.5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3A-477D-A067-78684DDDA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05472"/>
        <c:axId val="83604640"/>
      </c:barChart>
      <c:catAx>
        <c:axId val="8360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604640"/>
        <c:crosses val="autoZero"/>
        <c:auto val="1"/>
        <c:lblAlgn val="ctr"/>
        <c:lblOffset val="100"/>
        <c:noMultiLvlLbl val="0"/>
      </c:catAx>
      <c:valAx>
        <c:axId val="83604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6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121205" y="10401390"/>
    <xdr:ext cx="11485161" cy="47625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</xdr:row>
      <xdr:rowOff>114300</xdr:rowOff>
    </xdr:from>
    <xdr:to>
      <xdr:col>17</xdr:col>
      <xdr:colOff>200025</xdr:colOff>
      <xdr:row>34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B1" zoomScale="70" zoomScaleNormal="70" workbookViewId="0">
      <pane xSplit="3" ySplit="2" topLeftCell="H3" activePane="bottomRight" state="frozen"/>
      <selection pane="topRight" activeCell="B1" sqref="B1"/>
      <selection pane="bottomLeft" activeCell="B1" sqref="B1"/>
      <selection pane="bottomRight" activeCell="C18" sqref="C18"/>
    </sheetView>
  </sheetViews>
  <sheetFormatPr defaultColWidth="9.140625" defaultRowHeight="15" x14ac:dyDescent="0.25"/>
  <cols>
    <col min="1" max="2" width="6.140625" customWidth="1"/>
    <col min="3" max="3" width="68.140625" customWidth="1"/>
    <col min="4" max="4" width="26" style="1" bestFit="1" customWidth="1"/>
    <col min="5" max="18" width="8.7109375" customWidth="1"/>
    <col min="19" max="19" width="9.28515625" customWidth="1"/>
    <col min="20" max="20" width="8.28515625" customWidth="1"/>
    <col min="21" max="21" width="10.140625" customWidth="1"/>
    <col min="22" max="22" width="8.140625" customWidth="1"/>
    <col min="23" max="23" width="9.140625" customWidth="1"/>
    <col min="24" max="24" width="8.42578125" customWidth="1"/>
    <col min="25" max="25" width="11.28515625" customWidth="1"/>
    <col min="26" max="26" width="8.42578125" customWidth="1"/>
    <col min="27" max="30" width="8.7109375" customWidth="1"/>
  </cols>
  <sheetData>
    <row r="1" spans="1:31" ht="204" customHeight="1" x14ac:dyDescent="0.25">
      <c r="A1" s="2"/>
      <c r="B1" s="2"/>
      <c r="C1" s="3" t="s">
        <v>0</v>
      </c>
      <c r="D1" s="3" t="s">
        <v>1</v>
      </c>
      <c r="E1" s="4" t="s">
        <v>2</v>
      </c>
      <c r="F1" s="4" t="s">
        <v>3</v>
      </c>
      <c r="G1" s="5" t="s">
        <v>4</v>
      </c>
      <c r="H1" s="5" t="s">
        <v>5</v>
      </c>
      <c r="I1" s="6" t="s">
        <v>6</v>
      </c>
      <c r="J1" s="5" t="s">
        <v>7</v>
      </c>
      <c r="K1" s="5" t="s">
        <v>8</v>
      </c>
      <c r="L1" s="6" t="s">
        <v>9</v>
      </c>
      <c r="M1" s="5" t="s">
        <v>10</v>
      </c>
      <c r="N1" s="5" t="s">
        <v>11</v>
      </c>
      <c r="O1" s="6" t="s">
        <v>12</v>
      </c>
      <c r="P1" s="5" t="s">
        <v>13</v>
      </c>
      <c r="Q1" s="5" t="s">
        <v>14</v>
      </c>
      <c r="R1" s="6" t="s">
        <v>15</v>
      </c>
      <c r="S1" s="5" t="s">
        <v>16</v>
      </c>
      <c r="T1" s="6" t="s">
        <v>17</v>
      </c>
      <c r="U1" s="5" t="s">
        <v>18</v>
      </c>
      <c r="V1" s="6" t="s">
        <v>19</v>
      </c>
      <c r="W1" s="5" t="s">
        <v>20</v>
      </c>
      <c r="X1" s="6" t="s">
        <v>21</v>
      </c>
      <c r="Y1" s="5" t="s">
        <v>22</v>
      </c>
      <c r="Z1" s="6" t="s">
        <v>23</v>
      </c>
      <c r="AA1" s="6" t="s">
        <v>24</v>
      </c>
      <c r="AB1" s="6" t="s">
        <v>25</v>
      </c>
      <c r="AC1" s="7" t="s">
        <v>26</v>
      </c>
      <c r="AD1" s="7" t="s">
        <v>27</v>
      </c>
    </row>
    <row r="2" spans="1:31" s="8" customFormat="1" ht="16.5" customHeight="1" x14ac:dyDescent="0.25">
      <c r="A2" s="9"/>
      <c r="B2" s="9"/>
      <c r="C2" s="10" t="s">
        <v>28</v>
      </c>
      <c r="D2" s="11"/>
      <c r="E2" s="12"/>
      <c r="F2" s="12"/>
      <c r="G2" s="12"/>
      <c r="H2" s="12"/>
      <c r="I2" s="13">
        <v>2</v>
      </c>
      <c r="J2" s="12"/>
      <c r="K2" s="12"/>
      <c r="L2" s="13">
        <v>2</v>
      </c>
      <c r="M2" s="12"/>
      <c r="N2" s="12"/>
      <c r="O2" s="13">
        <v>2</v>
      </c>
      <c r="P2" s="12"/>
      <c r="Q2" s="12"/>
      <c r="R2" s="13">
        <v>2</v>
      </c>
      <c r="S2" s="12"/>
      <c r="T2" s="13">
        <v>2</v>
      </c>
      <c r="U2" s="12"/>
      <c r="V2" s="13">
        <v>2</v>
      </c>
      <c r="W2" s="12"/>
      <c r="X2" s="13">
        <v>2</v>
      </c>
      <c r="Y2" s="12"/>
      <c r="Z2" s="13">
        <v>2</v>
      </c>
      <c r="AA2" s="13">
        <v>0</v>
      </c>
      <c r="AB2" s="13">
        <v>0</v>
      </c>
      <c r="AC2" s="13">
        <f>SUM(G2:AB2)</f>
        <v>16</v>
      </c>
      <c r="AD2" s="13">
        <v>100</v>
      </c>
    </row>
    <row r="3" spans="1:31" ht="38.1" customHeight="1" x14ac:dyDescent="0.25">
      <c r="A3" s="14"/>
      <c r="B3" s="14">
        <v>14</v>
      </c>
      <c r="C3" s="15" t="s">
        <v>55</v>
      </c>
      <c r="D3" s="16" t="s">
        <v>57</v>
      </c>
      <c r="E3" s="17">
        <v>0</v>
      </c>
      <c r="F3" s="17">
        <v>785</v>
      </c>
      <c r="G3" s="18">
        <v>0</v>
      </c>
      <c r="H3" s="18">
        <v>518</v>
      </c>
      <c r="I3" s="22">
        <f t="shared" ref="I3:I15" si="0">IF(ABS((G3-H3)/H3)&lt;=0.1, 2, IF(ABS((G3-H3)/H3)&lt;=0.2, 1, 0))</f>
        <v>0</v>
      </c>
      <c r="J3" s="18">
        <v>0</v>
      </c>
      <c r="K3" s="18">
        <v>267</v>
      </c>
      <c r="L3" s="19">
        <f>IF(ABS((J3-K3)/K3)&lt;=0.25, 2, IF(ABS((J3-K3)/K3)&lt;=0.5, 1, 0))</f>
        <v>0</v>
      </c>
      <c r="M3" s="18">
        <v>0</v>
      </c>
      <c r="N3" s="18">
        <v>0</v>
      </c>
      <c r="O3" s="19">
        <v>0</v>
      </c>
      <c r="P3" s="18">
        <v>7</v>
      </c>
      <c r="Q3" s="18">
        <v>42</v>
      </c>
      <c r="R3" s="19">
        <f t="shared" ref="R3:R16" si="1">IF(P3&gt;=Q3, 2, 1)</f>
        <v>1</v>
      </c>
      <c r="S3" s="20">
        <v>0</v>
      </c>
      <c r="T3" s="19">
        <f t="shared" ref="T3:T16" si="2">IF(S3&gt;=80, 2, IF(S3&gt;=60, 1, 0))</f>
        <v>0</v>
      </c>
      <c r="U3" s="20">
        <v>0</v>
      </c>
      <c r="V3" s="19">
        <f t="shared" ref="V3:V16" si="3">IF(U3&gt;=80, 2, IF(U3&gt;=60, 1, 0))</f>
        <v>0</v>
      </c>
      <c r="W3" s="20">
        <v>0</v>
      </c>
      <c r="X3" s="19">
        <f t="shared" ref="X3:X16" si="4">IF(W3&gt;=75, 2, IF(W3&gt;=50, 1, 0))</f>
        <v>0</v>
      </c>
      <c r="Y3" s="20">
        <v>0</v>
      </c>
      <c r="Z3" s="19">
        <f t="shared" ref="Z3:Z16" si="5">IF(Y3&gt;=80, 2, IF(Y3&gt;=60, 1, 0))</f>
        <v>0</v>
      </c>
      <c r="AA3" s="19">
        <v>0</v>
      </c>
      <c r="AB3" s="19">
        <v>0</v>
      </c>
      <c r="AC3" s="21">
        <f t="shared" ref="AC3:AC16" si="6">SUM(I3, L3, O3, R3, X3, Z3, T3, V3, AA3, AB3)</f>
        <v>1</v>
      </c>
      <c r="AD3" s="56">
        <f t="shared" ref="AD3:AD16" si="7">AC3/$AC$2*100</f>
        <v>6.25</v>
      </c>
      <c r="AE3" s="51"/>
    </row>
    <row r="4" spans="1:31" ht="46.5" customHeight="1" x14ac:dyDescent="0.25">
      <c r="A4" s="14"/>
      <c r="B4" s="14">
        <v>13</v>
      </c>
      <c r="C4" s="15" t="s">
        <v>54</v>
      </c>
      <c r="D4" s="16" t="s">
        <v>56</v>
      </c>
      <c r="E4" s="17">
        <v>6</v>
      </c>
      <c r="F4" s="17">
        <v>362</v>
      </c>
      <c r="G4" s="18">
        <v>6</v>
      </c>
      <c r="H4" s="18">
        <v>310</v>
      </c>
      <c r="I4" s="22">
        <f t="shared" si="0"/>
        <v>0</v>
      </c>
      <c r="J4" s="18">
        <v>0</v>
      </c>
      <c r="K4" s="18">
        <v>52</v>
      </c>
      <c r="L4" s="19">
        <f>IF(ABS((J4-K4)/K4)&lt;=0.25, 2, IF(ABS((J4-K4)/K4)&lt;=0.5, 1, 0))</f>
        <v>0</v>
      </c>
      <c r="M4" s="18">
        <v>0</v>
      </c>
      <c r="N4" s="18">
        <v>0</v>
      </c>
      <c r="O4" s="19">
        <v>0</v>
      </c>
      <c r="P4" s="18">
        <v>130</v>
      </c>
      <c r="Q4" s="18">
        <v>61</v>
      </c>
      <c r="R4" s="19">
        <f t="shared" si="1"/>
        <v>2</v>
      </c>
      <c r="S4" s="20">
        <v>0</v>
      </c>
      <c r="T4" s="19">
        <f t="shared" si="2"/>
        <v>0</v>
      </c>
      <c r="U4" s="20">
        <v>0</v>
      </c>
      <c r="V4" s="19">
        <f t="shared" si="3"/>
        <v>0</v>
      </c>
      <c r="W4" s="20">
        <v>0</v>
      </c>
      <c r="X4" s="19">
        <f t="shared" si="4"/>
        <v>0</v>
      </c>
      <c r="Y4" s="20">
        <v>0</v>
      </c>
      <c r="Z4" s="19">
        <f t="shared" si="5"/>
        <v>0</v>
      </c>
      <c r="AA4" s="19">
        <v>0</v>
      </c>
      <c r="AB4" s="19">
        <v>0</v>
      </c>
      <c r="AC4" s="21">
        <f t="shared" si="6"/>
        <v>2</v>
      </c>
      <c r="AD4" s="56">
        <f t="shared" si="7"/>
        <v>12.5</v>
      </c>
      <c r="AE4" s="50"/>
    </row>
    <row r="5" spans="1:31" ht="38.1" customHeight="1" x14ac:dyDescent="0.25">
      <c r="A5" s="14">
        <v>3</v>
      </c>
      <c r="B5" s="14">
        <v>12</v>
      </c>
      <c r="C5" s="15" t="s">
        <v>51</v>
      </c>
      <c r="D5" s="16" t="s">
        <v>52</v>
      </c>
      <c r="E5" s="17">
        <v>319</v>
      </c>
      <c r="F5" s="17">
        <v>333</v>
      </c>
      <c r="G5" s="18">
        <v>295</v>
      </c>
      <c r="H5" s="18">
        <v>252</v>
      </c>
      <c r="I5" s="22">
        <f t="shared" si="0"/>
        <v>1</v>
      </c>
      <c r="J5" s="18">
        <v>24</v>
      </c>
      <c r="K5" s="18">
        <v>81</v>
      </c>
      <c r="L5" s="19">
        <f>IF(ABS((J5-K5)/K5)&lt;=0.25, 2, IF(ABS((J5-K5)/K5)&lt;=0.5, 1, 0))</f>
        <v>0</v>
      </c>
      <c r="M5" s="18">
        <v>114</v>
      </c>
      <c r="N5" s="18">
        <v>4</v>
      </c>
      <c r="O5" s="19">
        <f t="shared" ref="O3:O16" si="8">IF(N5&gt;=M5, 2, 0)</f>
        <v>0</v>
      </c>
      <c r="P5" s="18">
        <v>36</v>
      </c>
      <c r="Q5" s="18">
        <v>33</v>
      </c>
      <c r="R5" s="19">
        <f t="shared" si="1"/>
        <v>2</v>
      </c>
      <c r="S5" s="20">
        <v>0</v>
      </c>
      <c r="T5" s="19">
        <f t="shared" si="2"/>
        <v>0</v>
      </c>
      <c r="U5" s="20">
        <v>64</v>
      </c>
      <c r="V5" s="19">
        <f t="shared" si="3"/>
        <v>1</v>
      </c>
      <c r="W5" s="20">
        <v>13</v>
      </c>
      <c r="X5" s="19">
        <f t="shared" si="4"/>
        <v>0</v>
      </c>
      <c r="Y5" s="20">
        <v>61</v>
      </c>
      <c r="Z5" s="19">
        <f t="shared" si="5"/>
        <v>1</v>
      </c>
      <c r="AA5" s="19">
        <v>1</v>
      </c>
      <c r="AB5" s="19">
        <v>0</v>
      </c>
      <c r="AC5" s="21">
        <f t="shared" si="6"/>
        <v>6</v>
      </c>
      <c r="AD5" s="56">
        <f t="shared" si="7"/>
        <v>37.5</v>
      </c>
    </row>
    <row r="6" spans="1:31" ht="37.5" customHeight="1" x14ac:dyDescent="0.25">
      <c r="A6" s="14"/>
      <c r="B6" s="14">
        <v>8</v>
      </c>
      <c r="C6" s="15" t="s">
        <v>43</v>
      </c>
      <c r="D6" s="16" t="s">
        <v>44</v>
      </c>
      <c r="E6" s="17">
        <v>536</v>
      </c>
      <c r="F6" s="23">
        <v>584</v>
      </c>
      <c r="G6" s="18">
        <v>536</v>
      </c>
      <c r="H6" s="24">
        <v>584</v>
      </c>
      <c r="I6" s="22">
        <f t="shared" si="0"/>
        <v>2</v>
      </c>
      <c r="J6" s="18">
        <v>0</v>
      </c>
      <c r="K6" s="30">
        <v>0</v>
      </c>
      <c r="L6" s="19">
        <v>0</v>
      </c>
      <c r="M6" s="18">
        <v>242</v>
      </c>
      <c r="N6" s="18">
        <v>512</v>
      </c>
      <c r="O6" s="19">
        <f t="shared" si="8"/>
        <v>2</v>
      </c>
      <c r="P6" s="18">
        <v>51</v>
      </c>
      <c r="Q6" s="18">
        <v>46</v>
      </c>
      <c r="R6" s="19">
        <f t="shared" si="1"/>
        <v>2</v>
      </c>
      <c r="S6" s="20">
        <v>78</v>
      </c>
      <c r="T6" s="19">
        <f t="shared" si="2"/>
        <v>1</v>
      </c>
      <c r="U6" s="20">
        <v>72</v>
      </c>
      <c r="V6" s="19">
        <f t="shared" si="3"/>
        <v>1</v>
      </c>
      <c r="W6" s="20">
        <v>0</v>
      </c>
      <c r="X6" s="19">
        <f t="shared" si="4"/>
        <v>0</v>
      </c>
      <c r="Y6" s="20">
        <v>40</v>
      </c>
      <c r="Z6" s="19">
        <f t="shared" si="5"/>
        <v>0</v>
      </c>
      <c r="AA6" s="19">
        <v>1</v>
      </c>
      <c r="AB6" s="19">
        <v>0</v>
      </c>
      <c r="AC6" s="21">
        <f t="shared" si="6"/>
        <v>9</v>
      </c>
      <c r="AD6" s="56">
        <f t="shared" si="7"/>
        <v>56.25</v>
      </c>
    </row>
    <row r="7" spans="1:31" ht="38.1" customHeight="1" x14ac:dyDescent="0.25">
      <c r="A7" s="14">
        <v>7</v>
      </c>
      <c r="B7" s="14">
        <v>4</v>
      </c>
      <c r="C7" s="15" t="s">
        <v>35</v>
      </c>
      <c r="D7" s="16" t="s">
        <v>36</v>
      </c>
      <c r="E7" s="17">
        <v>308</v>
      </c>
      <c r="F7" s="17">
        <v>353</v>
      </c>
      <c r="G7" s="18">
        <v>297</v>
      </c>
      <c r="H7" s="18">
        <v>342</v>
      </c>
      <c r="I7" s="22">
        <f t="shared" si="0"/>
        <v>1</v>
      </c>
      <c r="J7" s="18">
        <v>11</v>
      </c>
      <c r="K7" s="18">
        <v>11</v>
      </c>
      <c r="L7" s="19">
        <f>IF(ABS((J7-K7)/K7)&lt;=0.25, 2, IF(ABS((J7-K7)/K7)&lt;=0.5, 1, 0))</f>
        <v>2</v>
      </c>
      <c r="M7" s="18">
        <v>109</v>
      </c>
      <c r="N7" s="18">
        <v>196</v>
      </c>
      <c r="O7" s="19">
        <f t="shared" si="8"/>
        <v>2</v>
      </c>
      <c r="P7" s="18">
        <v>30</v>
      </c>
      <c r="Q7" s="18">
        <v>22</v>
      </c>
      <c r="R7" s="19">
        <f t="shared" si="1"/>
        <v>2</v>
      </c>
      <c r="S7" s="20">
        <v>10</v>
      </c>
      <c r="T7" s="19">
        <f t="shared" si="2"/>
        <v>0</v>
      </c>
      <c r="U7" s="20">
        <v>76</v>
      </c>
      <c r="V7" s="19">
        <f t="shared" si="3"/>
        <v>1</v>
      </c>
      <c r="W7" s="20">
        <v>13</v>
      </c>
      <c r="X7" s="19">
        <f t="shared" si="4"/>
        <v>0</v>
      </c>
      <c r="Y7" s="20">
        <v>66</v>
      </c>
      <c r="Z7" s="19">
        <f t="shared" si="5"/>
        <v>1</v>
      </c>
      <c r="AA7" s="19">
        <v>1</v>
      </c>
      <c r="AB7" s="19">
        <v>0</v>
      </c>
      <c r="AC7" s="21">
        <f t="shared" si="6"/>
        <v>10</v>
      </c>
      <c r="AD7" s="56">
        <f t="shared" si="7"/>
        <v>62.5</v>
      </c>
    </row>
    <row r="8" spans="1:31" ht="38.1" customHeight="1" x14ac:dyDescent="0.25">
      <c r="A8" s="14">
        <v>5</v>
      </c>
      <c r="B8" s="14">
        <v>10</v>
      </c>
      <c r="C8" s="15" t="s">
        <v>47</v>
      </c>
      <c r="D8" s="16" t="s">
        <v>48</v>
      </c>
      <c r="E8" s="17">
        <v>1158</v>
      </c>
      <c r="F8" s="17">
        <v>1307</v>
      </c>
      <c r="G8" s="18">
        <v>704</v>
      </c>
      <c r="H8" s="18">
        <v>730</v>
      </c>
      <c r="I8" s="22">
        <f t="shared" si="0"/>
        <v>2</v>
      </c>
      <c r="J8" s="18">
        <v>454</v>
      </c>
      <c r="K8" s="18">
        <v>577</v>
      </c>
      <c r="L8" s="19">
        <f>IF(ABS((J8-K8)/K8)&lt;=0.25, 2, IF(ABS((J8-K8)/K8)&lt;=0.5, 1, 0))</f>
        <v>2</v>
      </c>
      <c r="M8" s="18">
        <v>321</v>
      </c>
      <c r="N8" s="18">
        <v>959</v>
      </c>
      <c r="O8" s="19">
        <f t="shared" si="8"/>
        <v>2</v>
      </c>
      <c r="P8" s="18">
        <v>71</v>
      </c>
      <c r="Q8" s="18">
        <v>57</v>
      </c>
      <c r="R8" s="19">
        <f t="shared" si="1"/>
        <v>2</v>
      </c>
      <c r="S8" s="20">
        <v>25</v>
      </c>
      <c r="T8" s="19">
        <f t="shared" si="2"/>
        <v>0</v>
      </c>
      <c r="U8" s="20">
        <v>74</v>
      </c>
      <c r="V8" s="19">
        <f t="shared" si="3"/>
        <v>1</v>
      </c>
      <c r="W8" s="20">
        <v>13</v>
      </c>
      <c r="X8" s="19">
        <f t="shared" si="4"/>
        <v>0</v>
      </c>
      <c r="Y8" s="20">
        <v>58</v>
      </c>
      <c r="Z8" s="19">
        <f t="shared" si="5"/>
        <v>0</v>
      </c>
      <c r="AA8" s="19">
        <v>1</v>
      </c>
      <c r="AB8" s="19">
        <v>0</v>
      </c>
      <c r="AC8" s="21">
        <f t="shared" si="6"/>
        <v>10</v>
      </c>
      <c r="AD8" s="56">
        <f t="shared" si="7"/>
        <v>62.5</v>
      </c>
    </row>
    <row r="9" spans="1:31" ht="38.1" customHeight="1" x14ac:dyDescent="0.25">
      <c r="A9" s="14">
        <v>4</v>
      </c>
      <c r="B9" s="14">
        <v>3</v>
      </c>
      <c r="C9" s="15" t="s">
        <v>33</v>
      </c>
      <c r="D9" s="16" t="s">
        <v>34</v>
      </c>
      <c r="E9" s="17">
        <v>298</v>
      </c>
      <c r="F9" s="17">
        <v>267</v>
      </c>
      <c r="G9" s="18">
        <v>288</v>
      </c>
      <c r="H9" s="18">
        <v>257</v>
      </c>
      <c r="I9" s="22">
        <f t="shared" si="0"/>
        <v>1</v>
      </c>
      <c r="J9" s="18">
        <v>10</v>
      </c>
      <c r="K9" s="18">
        <v>10</v>
      </c>
      <c r="L9" s="19">
        <f>IF(ABS((J9-K9)/K9)&lt;=0.25, 2, IF(ABS((J9-K9)/K9)&lt;=0.5, 1, 0))</f>
        <v>2</v>
      </c>
      <c r="M9" s="18">
        <v>135</v>
      </c>
      <c r="N9" s="18">
        <v>136</v>
      </c>
      <c r="O9" s="19">
        <f t="shared" si="8"/>
        <v>2</v>
      </c>
      <c r="P9" s="18">
        <v>38</v>
      </c>
      <c r="Q9" s="18">
        <v>34</v>
      </c>
      <c r="R9" s="19">
        <f t="shared" si="1"/>
        <v>2</v>
      </c>
      <c r="S9" s="20">
        <v>76</v>
      </c>
      <c r="T9" s="19">
        <f t="shared" si="2"/>
        <v>1</v>
      </c>
      <c r="U9" s="20">
        <v>85</v>
      </c>
      <c r="V9" s="19">
        <f t="shared" si="3"/>
        <v>2</v>
      </c>
      <c r="W9" s="20">
        <v>38</v>
      </c>
      <c r="X9" s="19">
        <f t="shared" si="4"/>
        <v>0</v>
      </c>
      <c r="Y9" s="20">
        <v>39</v>
      </c>
      <c r="Z9" s="19">
        <f t="shared" si="5"/>
        <v>0</v>
      </c>
      <c r="AA9" s="19">
        <v>1</v>
      </c>
      <c r="AB9" s="19">
        <v>0</v>
      </c>
      <c r="AC9" s="21">
        <f t="shared" si="6"/>
        <v>11</v>
      </c>
      <c r="AD9" s="56">
        <f t="shared" si="7"/>
        <v>68.75</v>
      </c>
    </row>
    <row r="10" spans="1:31" ht="38.1" customHeight="1" x14ac:dyDescent="0.25">
      <c r="A10" s="14">
        <v>8</v>
      </c>
      <c r="B10" s="14">
        <v>7</v>
      </c>
      <c r="C10" s="15" t="s">
        <v>41</v>
      </c>
      <c r="D10" s="16" t="s">
        <v>42</v>
      </c>
      <c r="E10" s="17">
        <v>213</v>
      </c>
      <c r="F10" s="17">
        <v>228</v>
      </c>
      <c r="G10" s="18">
        <v>213</v>
      </c>
      <c r="H10" s="18">
        <v>228</v>
      </c>
      <c r="I10" s="22">
        <f t="shared" si="0"/>
        <v>2</v>
      </c>
      <c r="J10" s="18">
        <v>0</v>
      </c>
      <c r="K10" s="30">
        <v>0</v>
      </c>
      <c r="L10" s="19">
        <v>0</v>
      </c>
      <c r="M10" s="18">
        <v>97</v>
      </c>
      <c r="N10" s="18">
        <v>166</v>
      </c>
      <c r="O10" s="19">
        <f t="shared" si="8"/>
        <v>2</v>
      </c>
      <c r="P10" s="18">
        <v>32</v>
      </c>
      <c r="Q10" s="18">
        <v>28</v>
      </c>
      <c r="R10" s="19">
        <f t="shared" si="1"/>
        <v>2</v>
      </c>
      <c r="S10" s="20">
        <v>97</v>
      </c>
      <c r="T10" s="19">
        <f t="shared" si="2"/>
        <v>2</v>
      </c>
      <c r="U10" s="20">
        <v>75</v>
      </c>
      <c r="V10" s="19">
        <f t="shared" si="3"/>
        <v>1</v>
      </c>
      <c r="W10" s="20">
        <v>9</v>
      </c>
      <c r="X10" s="19">
        <f t="shared" si="4"/>
        <v>0</v>
      </c>
      <c r="Y10" s="20">
        <v>71</v>
      </c>
      <c r="Z10" s="19">
        <f t="shared" si="5"/>
        <v>1</v>
      </c>
      <c r="AA10" s="19">
        <v>2</v>
      </c>
      <c r="AB10" s="19">
        <v>0</v>
      </c>
      <c r="AC10" s="21">
        <f t="shared" si="6"/>
        <v>12</v>
      </c>
      <c r="AD10" s="56">
        <f t="shared" si="7"/>
        <v>75</v>
      </c>
    </row>
    <row r="11" spans="1:31" ht="38.1" customHeight="1" x14ac:dyDescent="0.25">
      <c r="A11" s="14">
        <v>6</v>
      </c>
      <c r="B11" s="14">
        <v>5</v>
      </c>
      <c r="C11" s="15" t="s">
        <v>37</v>
      </c>
      <c r="D11" s="16" t="s">
        <v>38</v>
      </c>
      <c r="E11" s="17">
        <v>784</v>
      </c>
      <c r="F11" s="17">
        <v>809</v>
      </c>
      <c r="G11" s="18">
        <v>668</v>
      </c>
      <c r="H11" s="18">
        <v>718</v>
      </c>
      <c r="I11" s="22">
        <f t="shared" si="0"/>
        <v>2</v>
      </c>
      <c r="J11" s="18">
        <v>116</v>
      </c>
      <c r="K11" s="18">
        <v>91</v>
      </c>
      <c r="L11" s="19">
        <f>IF(ABS((J11-K11)/K11)&lt;=0.25, 2, IF(ABS((J11-K11)/K11)&lt;=0.5, 1, 0))</f>
        <v>1</v>
      </c>
      <c r="M11" s="18">
        <v>285</v>
      </c>
      <c r="N11" s="18">
        <v>901</v>
      </c>
      <c r="O11" s="19">
        <f t="shared" si="8"/>
        <v>2</v>
      </c>
      <c r="P11" s="18">
        <v>59</v>
      </c>
      <c r="Q11" s="18">
        <v>49</v>
      </c>
      <c r="R11" s="19">
        <f t="shared" si="1"/>
        <v>2</v>
      </c>
      <c r="S11" s="20">
        <v>88</v>
      </c>
      <c r="T11" s="19">
        <f t="shared" si="2"/>
        <v>2</v>
      </c>
      <c r="U11" s="20">
        <v>82</v>
      </c>
      <c r="V11" s="19">
        <f t="shared" si="3"/>
        <v>2</v>
      </c>
      <c r="W11" s="20">
        <v>9</v>
      </c>
      <c r="X11" s="19">
        <f t="shared" si="4"/>
        <v>0</v>
      </c>
      <c r="Y11" s="20">
        <v>69</v>
      </c>
      <c r="Z11" s="19">
        <f t="shared" si="5"/>
        <v>1</v>
      </c>
      <c r="AA11" s="19">
        <v>1</v>
      </c>
      <c r="AB11" s="19">
        <v>0</v>
      </c>
      <c r="AC11" s="21">
        <f t="shared" si="6"/>
        <v>13</v>
      </c>
      <c r="AD11" s="56">
        <f t="shared" si="7"/>
        <v>81.25</v>
      </c>
    </row>
    <row r="12" spans="1:31" ht="38.1" customHeight="1" x14ac:dyDescent="0.25">
      <c r="A12" s="14">
        <v>12</v>
      </c>
      <c r="B12" s="14">
        <v>6</v>
      </c>
      <c r="C12" s="15" t="s">
        <v>39</v>
      </c>
      <c r="D12" s="16" t="s">
        <v>40</v>
      </c>
      <c r="E12" s="17">
        <v>164</v>
      </c>
      <c r="F12" s="17">
        <v>166</v>
      </c>
      <c r="G12" s="18">
        <v>159</v>
      </c>
      <c r="H12" s="18">
        <v>148</v>
      </c>
      <c r="I12" s="25">
        <f t="shared" si="0"/>
        <v>2</v>
      </c>
      <c r="J12" s="18">
        <v>5</v>
      </c>
      <c r="K12" s="18">
        <v>7</v>
      </c>
      <c r="L12" s="19">
        <f>IF(ABS((J12-K12)/K12)&lt;=0.25, 2, IF(ABS((J12-K12)/K12)&lt;=0.5, 1, 0))</f>
        <v>1</v>
      </c>
      <c r="M12" s="18">
        <v>64</v>
      </c>
      <c r="N12" s="18">
        <v>203</v>
      </c>
      <c r="O12" s="19">
        <f t="shared" si="8"/>
        <v>2</v>
      </c>
      <c r="P12" s="18">
        <v>31</v>
      </c>
      <c r="Q12" s="18">
        <v>23</v>
      </c>
      <c r="R12" s="19">
        <f t="shared" si="1"/>
        <v>2</v>
      </c>
      <c r="S12" s="20">
        <v>75</v>
      </c>
      <c r="T12" s="19">
        <f t="shared" si="2"/>
        <v>1</v>
      </c>
      <c r="U12" s="20">
        <v>86</v>
      </c>
      <c r="V12" s="19">
        <f t="shared" si="3"/>
        <v>2</v>
      </c>
      <c r="W12" s="20">
        <v>10</v>
      </c>
      <c r="X12" s="19">
        <f t="shared" si="4"/>
        <v>0</v>
      </c>
      <c r="Y12" s="20">
        <v>67</v>
      </c>
      <c r="Z12" s="19">
        <f t="shared" si="5"/>
        <v>1</v>
      </c>
      <c r="AA12" s="19">
        <v>2</v>
      </c>
      <c r="AB12" s="19">
        <v>0</v>
      </c>
      <c r="AC12" s="21">
        <f t="shared" si="6"/>
        <v>13</v>
      </c>
      <c r="AD12" s="56">
        <f t="shared" si="7"/>
        <v>81.25</v>
      </c>
    </row>
    <row r="13" spans="1:31" s="26" customFormat="1" ht="41.25" customHeight="1" x14ac:dyDescent="0.25">
      <c r="A13" s="14">
        <v>2</v>
      </c>
      <c r="B13" s="14">
        <v>9</v>
      </c>
      <c r="C13" s="15" t="s">
        <v>45</v>
      </c>
      <c r="D13" s="16" t="s">
        <v>46</v>
      </c>
      <c r="E13" s="17">
        <v>612</v>
      </c>
      <c r="F13" s="17">
        <v>586</v>
      </c>
      <c r="G13" s="18">
        <v>581</v>
      </c>
      <c r="H13" s="18">
        <v>550</v>
      </c>
      <c r="I13" s="22">
        <f t="shared" si="0"/>
        <v>2</v>
      </c>
      <c r="J13" s="18">
        <v>31</v>
      </c>
      <c r="K13" s="18">
        <v>36</v>
      </c>
      <c r="L13" s="19">
        <f>IF(ABS((J13-K13)/K13)&lt;=0.25, 2, IF(ABS((J13-K13)/K13)&lt;=0.5, 1, 0))</f>
        <v>2</v>
      </c>
      <c r="M13" s="18">
        <v>237</v>
      </c>
      <c r="N13" s="18">
        <v>268</v>
      </c>
      <c r="O13" s="19">
        <f t="shared" si="8"/>
        <v>2</v>
      </c>
      <c r="P13" s="18">
        <v>75</v>
      </c>
      <c r="Q13" s="18">
        <v>74</v>
      </c>
      <c r="R13" s="19">
        <f t="shared" si="1"/>
        <v>2</v>
      </c>
      <c r="S13" s="20">
        <v>78</v>
      </c>
      <c r="T13" s="19">
        <f t="shared" si="2"/>
        <v>1</v>
      </c>
      <c r="U13" s="20">
        <v>81</v>
      </c>
      <c r="V13" s="19">
        <f t="shared" si="3"/>
        <v>2</v>
      </c>
      <c r="W13" s="20">
        <v>17</v>
      </c>
      <c r="X13" s="19">
        <f t="shared" si="4"/>
        <v>0</v>
      </c>
      <c r="Y13" s="20">
        <v>76</v>
      </c>
      <c r="Z13" s="19">
        <f t="shared" si="5"/>
        <v>1</v>
      </c>
      <c r="AA13" s="19">
        <v>1</v>
      </c>
      <c r="AB13" s="19">
        <v>0</v>
      </c>
      <c r="AC13" s="21">
        <f t="shared" si="6"/>
        <v>13</v>
      </c>
      <c r="AD13" s="56">
        <f t="shared" si="7"/>
        <v>81.25</v>
      </c>
      <c r="AE13"/>
    </row>
    <row r="14" spans="1:31" ht="38.1" customHeight="1" x14ac:dyDescent="0.25">
      <c r="A14" s="14">
        <v>11</v>
      </c>
      <c r="B14" s="32">
        <v>2</v>
      </c>
      <c r="C14" s="33" t="s">
        <v>31</v>
      </c>
      <c r="D14" s="34" t="s">
        <v>32</v>
      </c>
      <c r="E14" s="35">
        <v>172</v>
      </c>
      <c r="F14" s="35">
        <v>165</v>
      </c>
      <c r="G14" s="36">
        <v>172</v>
      </c>
      <c r="H14" s="36">
        <v>165</v>
      </c>
      <c r="I14" s="37">
        <f t="shared" si="0"/>
        <v>2</v>
      </c>
      <c r="J14" s="36">
        <v>0</v>
      </c>
      <c r="K14" s="55">
        <v>0</v>
      </c>
      <c r="L14" s="38">
        <v>0</v>
      </c>
      <c r="M14" s="36">
        <v>47</v>
      </c>
      <c r="N14" s="36">
        <v>150</v>
      </c>
      <c r="O14" s="38">
        <f t="shared" si="8"/>
        <v>2</v>
      </c>
      <c r="P14" s="36">
        <v>31</v>
      </c>
      <c r="Q14" s="36">
        <v>30</v>
      </c>
      <c r="R14" s="38">
        <f t="shared" si="1"/>
        <v>2</v>
      </c>
      <c r="S14" s="39">
        <v>99</v>
      </c>
      <c r="T14" s="38">
        <f t="shared" si="2"/>
        <v>2</v>
      </c>
      <c r="U14" s="39">
        <v>92</v>
      </c>
      <c r="V14" s="38">
        <f t="shared" si="3"/>
        <v>2</v>
      </c>
      <c r="W14" s="39">
        <v>50</v>
      </c>
      <c r="X14" s="38">
        <f t="shared" si="4"/>
        <v>1</v>
      </c>
      <c r="Y14" s="39">
        <v>89</v>
      </c>
      <c r="Z14" s="38">
        <f t="shared" si="5"/>
        <v>2</v>
      </c>
      <c r="AA14" s="19">
        <v>1</v>
      </c>
      <c r="AB14" s="38">
        <v>0</v>
      </c>
      <c r="AC14" s="40">
        <f t="shared" si="6"/>
        <v>14</v>
      </c>
      <c r="AD14" s="56">
        <f t="shared" si="7"/>
        <v>87.5</v>
      </c>
    </row>
    <row r="15" spans="1:31" ht="38.1" customHeight="1" x14ac:dyDescent="0.25">
      <c r="A15" s="31">
        <v>9</v>
      </c>
      <c r="B15" s="41">
        <v>11</v>
      </c>
      <c r="C15" s="42" t="s">
        <v>49</v>
      </c>
      <c r="D15" s="43" t="s">
        <v>50</v>
      </c>
      <c r="E15" s="44">
        <v>490</v>
      </c>
      <c r="F15" s="44">
        <v>499</v>
      </c>
      <c r="G15" s="45">
        <v>408</v>
      </c>
      <c r="H15" s="45">
        <v>418</v>
      </c>
      <c r="I15" s="46">
        <f t="shared" si="0"/>
        <v>2</v>
      </c>
      <c r="J15" s="45">
        <v>82</v>
      </c>
      <c r="K15" s="36">
        <v>81</v>
      </c>
      <c r="L15" s="47">
        <f>IF(ABS((J15-K15)/K15)&lt;=0.25, 2, IF(ABS((J15-K15)/K15)&lt;=0.5, 1, 0))</f>
        <v>2</v>
      </c>
      <c r="M15" s="45">
        <v>172</v>
      </c>
      <c r="N15" s="45">
        <v>397</v>
      </c>
      <c r="O15" s="47">
        <f t="shared" si="8"/>
        <v>2</v>
      </c>
      <c r="P15" s="45">
        <v>49</v>
      </c>
      <c r="Q15" s="45">
        <v>38</v>
      </c>
      <c r="R15" s="47">
        <f t="shared" si="1"/>
        <v>2</v>
      </c>
      <c r="S15" s="48">
        <v>99</v>
      </c>
      <c r="T15" s="47">
        <f t="shared" si="2"/>
        <v>2</v>
      </c>
      <c r="U15" s="48">
        <v>72</v>
      </c>
      <c r="V15" s="47">
        <f t="shared" si="3"/>
        <v>1</v>
      </c>
      <c r="W15" s="48">
        <v>23</v>
      </c>
      <c r="X15" s="47">
        <f t="shared" si="4"/>
        <v>0</v>
      </c>
      <c r="Y15" s="48">
        <v>69</v>
      </c>
      <c r="Z15" s="47">
        <f t="shared" si="5"/>
        <v>1</v>
      </c>
      <c r="AA15" s="19">
        <v>2</v>
      </c>
      <c r="AB15" s="47">
        <v>0</v>
      </c>
      <c r="AC15" s="49">
        <f t="shared" si="6"/>
        <v>14</v>
      </c>
      <c r="AD15" s="56">
        <f t="shared" si="7"/>
        <v>87.5</v>
      </c>
      <c r="AE15" s="26"/>
    </row>
    <row r="16" spans="1:31" ht="38.1" customHeight="1" x14ac:dyDescent="0.25">
      <c r="A16" s="31">
        <v>1</v>
      </c>
      <c r="B16" s="41">
        <v>1</v>
      </c>
      <c r="C16" s="42" t="s">
        <v>29</v>
      </c>
      <c r="D16" s="43" t="s">
        <v>30</v>
      </c>
      <c r="E16" s="44">
        <v>219</v>
      </c>
      <c r="F16" s="44">
        <v>205</v>
      </c>
      <c r="G16" s="54">
        <v>179</v>
      </c>
      <c r="H16" s="45">
        <v>158</v>
      </c>
      <c r="I16" s="46">
        <f>IF(ABS((G16-28-H16)/H16)&lt;=0.1, 2, IF(ABS((G16-28-H16)/H16)&lt;=0.2, 1, 0))</f>
        <v>2</v>
      </c>
      <c r="J16" s="45">
        <v>40</v>
      </c>
      <c r="K16" s="45">
        <v>47</v>
      </c>
      <c r="L16" s="47">
        <f>IF(ABS((J16-K16)/K16)&lt;=0.25, 2, IF(ABS((J16-K16)/K16)&lt;=0.5, 1, 0))</f>
        <v>2</v>
      </c>
      <c r="M16" s="45">
        <v>90</v>
      </c>
      <c r="N16" s="45">
        <v>140</v>
      </c>
      <c r="O16" s="47">
        <f t="shared" si="8"/>
        <v>2</v>
      </c>
      <c r="P16" s="45">
        <v>39</v>
      </c>
      <c r="Q16" s="45">
        <v>32</v>
      </c>
      <c r="R16" s="47">
        <f t="shared" si="1"/>
        <v>2</v>
      </c>
      <c r="S16" s="48">
        <v>94</v>
      </c>
      <c r="T16" s="47">
        <f t="shared" si="2"/>
        <v>2</v>
      </c>
      <c r="U16" s="48">
        <v>91</v>
      </c>
      <c r="V16" s="47">
        <f t="shared" si="3"/>
        <v>2</v>
      </c>
      <c r="W16" s="48">
        <v>25</v>
      </c>
      <c r="X16" s="47">
        <f t="shared" si="4"/>
        <v>0</v>
      </c>
      <c r="Y16" s="48">
        <v>91</v>
      </c>
      <c r="Z16" s="47">
        <f t="shared" si="5"/>
        <v>2</v>
      </c>
      <c r="AA16" s="19">
        <v>2</v>
      </c>
      <c r="AB16" s="47">
        <v>0</v>
      </c>
      <c r="AC16" s="49">
        <f t="shared" si="6"/>
        <v>16</v>
      </c>
      <c r="AD16" s="56">
        <f t="shared" si="7"/>
        <v>100</v>
      </c>
    </row>
    <row r="17" spans="5:30" x14ac:dyDescent="0.25"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5:30" ht="36" customHeight="1" x14ac:dyDescent="0.3">
      <c r="E18" s="53"/>
      <c r="F18" s="53"/>
      <c r="G18" s="53"/>
      <c r="H18" s="53"/>
      <c r="I18" s="53"/>
      <c r="J18" s="52"/>
      <c r="K18" s="53"/>
      <c r="L18" s="52"/>
      <c r="M18" s="52"/>
      <c r="N18" s="52"/>
      <c r="O18" s="52"/>
      <c r="P18" s="52"/>
      <c r="Q18" s="52"/>
      <c r="R18" s="27" t="s">
        <v>53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>
        <f>AVERAGE(AC3:AC14)</f>
        <v>9.5</v>
      </c>
      <c r="AD18" s="61">
        <f>AVERAGE(AD3:AD16)</f>
        <v>64.285714285714292</v>
      </c>
    </row>
  </sheetData>
  <autoFilter ref="A2:AE18">
    <sortState ref="A3:AE18">
      <sortCondition ref="AD2:AD18"/>
    </sortState>
  </autoFilter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9" sqref="B19"/>
    </sheetView>
  </sheetViews>
  <sheetFormatPr defaultRowHeight="15" x14ac:dyDescent="0.25"/>
  <cols>
    <col min="1" max="1" width="19.85546875" customWidth="1"/>
    <col min="2" max="2" width="21.7109375" customWidth="1"/>
    <col min="3" max="3" width="21.5703125" customWidth="1"/>
  </cols>
  <sheetData>
    <row r="1" spans="1:3" ht="45" x14ac:dyDescent="0.25">
      <c r="A1" s="57"/>
      <c r="B1" s="59" t="s">
        <v>58</v>
      </c>
      <c r="C1" s="60" t="s">
        <v>60</v>
      </c>
    </row>
    <row r="2" spans="1:3" x14ac:dyDescent="0.25">
      <c r="A2" s="57" t="s">
        <v>57</v>
      </c>
      <c r="B2" s="57">
        <v>0</v>
      </c>
      <c r="C2" s="57">
        <v>6.3</v>
      </c>
    </row>
    <row r="3" spans="1:3" x14ac:dyDescent="0.25">
      <c r="A3" s="57" t="s">
        <v>56</v>
      </c>
      <c r="B3" s="57">
        <v>0</v>
      </c>
      <c r="C3" s="57">
        <v>12.5</v>
      </c>
    </row>
    <row r="4" spans="1:3" x14ac:dyDescent="0.25">
      <c r="A4" s="57" t="s">
        <v>52</v>
      </c>
      <c r="B4" s="57">
        <v>31.3</v>
      </c>
      <c r="C4" s="57">
        <v>37.5</v>
      </c>
    </row>
    <row r="5" spans="1:3" x14ac:dyDescent="0.25">
      <c r="A5" s="57" t="s">
        <v>44</v>
      </c>
      <c r="B5" s="57">
        <v>78.599999999999994</v>
      </c>
      <c r="C5" s="57">
        <v>56.25</v>
      </c>
    </row>
    <row r="6" spans="1:3" x14ac:dyDescent="0.25">
      <c r="A6" s="57" t="s">
        <v>36</v>
      </c>
      <c r="B6" s="57">
        <v>81.3</v>
      </c>
      <c r="C6" s="57">
        <v>62.5</v>
      </c>
    </row>
    <row r="7" spans="1:3" x14ac:dyDescent="0.25">
      <c r="A7" s="57" t="s">
        <v>48</v>
      </c>
      <c r="B7" s="57">
        <v>62.5</v>
      </c>
      <c r="C7" s="57">
        <v>62.5</v>
      </c>
    </row>
    <row r="8" spans="1:3" x14ac:dyDescent="0.25">
      <c r="A8" s="57" t="s">
        <v>34</v>
      </c>
      <c r="B8" s="57">
        <v>81.3</v>
      </c>
      <c r="C8" s="57">
        <v>68.75</v>
      </c>
    </row>
    <row r="9" spans="1:3" x14ac:dyDescent="0.25">
      <c r="A9" s="57" t="s">
        <v>42</v>
      </c>
      <c r="B9" s="57">
        <v>64.3</v>
      </c>
      <c r="C9" s="57">
        <v>75</v>
      </c>
    </row>
    <row r="10" spans="1:3" x14ac:dyDescent="0.25">
      <c r="A10" s="57" t="s">
        <v>38</v>
      </c>
      <c r="B10" s="57">
        <v>81.3</v>
      </c>
      <c r="C10" s="57">
        <v>81.25</v>
      </c>
    </row>
    <row r="11" spans="1:3" x14ac:dyDescent="0.25">
      <c r="A11" s="57" t="s">
        <v>40</v>
      </c>
      <c r="B11" s="57">
        <v>68.8</v>
      </c>
      <c r="C11" s="57">
        <v>81.25</v>
      </c>
    </row>
    <row r="12" spans="1:3" x14ac:dyDescent="0.25">
      <c r="A12" s="57" t="s">
        <v>46</v>
      </c>
      <c r="B12" s="57">
        <v>56.3</v>
      </c>
      <c r="C12" s="57">
        <v>81.25</v>
      </c>
    </row>
    <row r="13" spans="1:3" x14ac:dyDescent="0.25">
      <c r="A13" s="57" t="s">
        <v>32</v>
      </c>
      <c r="B13" s="57">
        <v>100</v>
      </c>
      <c r="C13" s="57">
        <v>87.5</v>
      </c>
    </row>
    <row r="14" spans="1:3" x14ac:dyDescent="0.25">
      <c r="A14" s="57" t="s">
        <v>50</v>
      </c>
      <c r="B14" s="57">
        <v>50</v>
      </c>
      <c r="C14" s="57">
        <v>87.5</v>
      </c>
    </row>
    <row r="15" spans="1:3" x14ac:dyDescent="0.25">
      <c r="A15" s="57" t="s">
        <v>30</v>
      </c>
      <c r="B15" s="57">
        <v>100</v>
      </c>
      <c r="C15" s="57">
        <v>100</v>
      </c>
    </row>
    <row r="16" spans="1:3" x14ac:dyDescent="0.25">
      <c r="A16" s="58" t="s">
        <v>59</v>
      </c>
      <c r="B16" s="58">
        <v>65.7</v>
      </c>
      <c r="C16" s="58">
        <v>64.290000000000006</v>
      </c>
    </row>
    <row r="17" spans="3:3" x14ac:dyDescent="0.25">
      <c r="C17">
        <v>-1.41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28.02.2023</vt:lpstr>
      <vt:lpstr>Динамика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2023-03-01T04:34:36Z</dcterms:created>
  <dcterms:modified xsi:type="dcterms:W3CDTF">2023-03-03T08:25:11Z</dcterms:modified>
</cp:coreProperties>
</file>